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16452" windowHeight="6888" tabRatio="688" activeTab="0"/>
  </bookViews>
  <sheets>
    <sheet name="2024-2026BP (As Submitted)" sheetId="1" r:id="rId1"/>
  </sheets>
  <definedNames>
    <definedName name="_xlfn._FV" hidden="1">#NAME?</definedName>
  </definedNames>
  <calcPr fullCalcOnLoad="1"/>
</workbook>
</file>

<file path=xl/comments1.xml><?xml version="1.0" encoding="utf-8"?>
<comments xmlns="http://schemas.openxmlformats.org/spreadsheetml/2006/main">
  <authors>
    <author>Laura Duong</author>
  </authors>
  <commentList>
    <comment ref="K91" authorId="0">
      <text>
        <r>
          <rPr>
            <b/>
            <sz val="9"/>
            <rFont val="Tahoma"/>
            <family val="2"/>
          </rPr>
          <t>2023</t>
        </r>
        <r>
          <rPr>
            <sz val="9"/>
            <rFont val="Tahoma"/>
            <family val="2"/>
          </rPr>
          <t xml:space="preserve">
</t>
        </r>
      </text>
    </comment>
    <comment ref="K211" authorId="0">
      <text>
        <r>
          <rPr>
            <b/>
            <sz val="9"/>
            <rFont val="Tahoma"/>
            <family val="2"/>
          </rPr>
          <t>2020</t>
        </r>
      </text>
    </comment>
    <comment ref="K368" authorId="0">
      <text>
        <r>
          <rPr>
            <b/>
            <sz val="9"/>
            <rFont val="Tahoma"/>
            <family val="2"/>
          </rPr>
          <t>2022+2023</t>
        </r>
        <r>
          <rPr>
            <sz val="9"/>
            <rFont val="Tahoma"/>
            <family val="2"/>
          </rPr>
          <t xml:space="preserve">
</t>
        </r>
      </text>
    </comment>
    <comment ref="K392" authorId="0">
      <text>
        <r>
          <rPr>
            <b/>
            <sz val="9"/>
            <rFont val="Tahoma"/>
            <family val="2"/>
          </rPr>
          <t>2023</t>
        </r>
        <r>
          <rPr>
            <sz val="9"/>
            <rFont val="Tahoma"/>
            <family val="2"/>
          </rPr>
          <t xml:space="preserve">
</t>
        </r>
      </text>
    </comment>
    <comment ref="K404" authorId="0">
      <text>
        <r>
          <rPr>
            <b/>
            <sz val="9"/>
            <rFont val="Tahoma"/>
            <family val="2"/>
          </rPr>
          <t>2023</t>
        </r>
        <r>
          <rPr>
            <sz val="9"/>
            <rFont val="Tahoma"/>
            <family val="2"/>
          </rPr>
          <t xml:space="preserve">
</t>
        </r>
      </text>
    </comment>
    <comment ref="K512" authorId="0">
      <text>
        <r>
          <rPr>
            <sz val="9"/>
            <rFont val="Tahoma"/>
            <family val="2"/>
          </rPr>
          <t xml:space="preserve">2023
</t>
        </r>
      </text>
    </comment>
    <comment ref="K638" authorId="0">
      <text>
        <r>
          <rPr>
            <b/>
            <sz val="9"/>
            <rFont val="Tahoma"/>
            <family val="2"/>
          </rPr>
          <t>2023</t>
        </r>
        <r>
          <rPr>
            <sz val="9"/>
            <rFont val="Tahoma"/>
            <family val="2"/>
          </rPr>
          <t xml:space="preserve">
</t>
        </r>
      </text>
    </comment>
    <comment ref="K715" authorId="0">
      <text>
        <r>
          <rPr>
            <b/>
            <sz val="9"/>
            <rFont val="Tahoma"/>
            <family val="2"/>
          </rPr>
          <t>2023</t>
        </r>
        <r>
          <rPr>
            <sz val="9"/>
            <rFont val="Tahoma"/>
            <family val="2"/>
          </rPr>
          <t xml:space="preserve">
</t>
        </r>
      </text>
    </comment>
    <comment ref="K16" authorId="0">
      <text>
        <r>
          <rPr>
            <b/>
            <sz val="9"/>
            <rFont val="Tahoma"/>
            <family val="2"/>
          </rPr>
          <t>2014 and 2017</t>
        </r>
      </text>
    </comment>
    <comment ref="K371" authorId="0">
      <text>
        <r>
          <rPr>
            <b/>
            <sz val="9"/>
            <rFont val="Tahoma"/>
            <family val="2"/>
          </rPr>
          <t>2022 and 2023 tranches</t>
        </r>
        <r>
          <rPr>
            <sz val="9"/>
            <rFont val="Tahoma"/>
            <family val="2"/>
          </rPr>
          <t xml:space="preserve">
</t>
        </r>
      </text>
    </comment>
    <comment ref="K383" authorId="0">
      <text>
        <r>
          <rPr>
            <b/>
            <sz val="9"/>
            <rFont val="Tahoma"/>
            <family val="2"/>
          </rPr>
          <t>2023</t>
        </r>
        <r>
          <rPr>
            <sz val="9"/>
            <rFont val="Tahoma"/>
            <family val="2"/>
          </rPr>
          <t xml:space="preserve">
</t>
        </r>
      </text>
    </comment>
    <comment ref="D70" authorId="0">
      <text>
        <r>
          <rPr>
            <b/>
            <sz val="9"/>
            <rFont val="Tahoma"/>
            <family val="2"/>
          </rPr>
          <t xml:space="preserve">Funded as LVC
</t>
        </r>
        <r>
          <rPr>
            <sz val="9"/>
            <rFont val="Tahoma"/>
            <family val="2"/>
          </rPr>
          <t xml:space="preserve">
</t>
        </r>
      </text>
    </comment>
    <comment ref="D71" authorId="0">
      <text>
        <r>
          <rPr>
            <b/>
            <sz val="9"/>
            <rFont val="Tahoma"/>
            <family val="2"/>
          </rPr>
          <t xml:space="preserve">Funded as LVC
</t>
        </r>
        <r>
          <rPr>
            <sz val="9"/>
            <rFont val="Tahoma"/>
            <family val="2"/>
          </rPr>
          <t xml:space="preserve">
</t>
        </r>
      </text>
    </comment>
    <comment ref="D73" authorId="0">
      <text>
        <r>
          <rPr>
            <b/>
            <sz val="9"/>
            <rFont val="Tahoma"/>
            <family val="2"/>
          </rPr>
          <t xml:space="preserve">Funded as LVC
</t>
        </r>
        <r>
          <rPr>
            <sz val="9"/>
            <rFont val="Tahoma"/>
            <family val="2"/>
          </rPr>
          <t xml:space="preserve">
</t>
        </r>
      </text>
    </comment>
    <comment ref="D72" authorId="0">
      <text>
        <r>
          <rPr>
            <b/>
            <sz val="9"/>
            <rFont val="Tahoma"/>
            <family val="2"/>
          </rPr>
          <t xml:space="preserve">Funded as LVC
</t>
        </r>
        <r>
          <rPr>
            <sz val="9"/>
            <rFont val="Tahoma"/>
            <family val="2"/>
          </rPr>
          <t xml:space="preserve">
</t>
        </r>
      </text>
    </comment>
    <comment ref="D69" authorId="0">
      <text>
        <r>
          <rPr>
            <b/>
            <sz val="9"/>
            <rFont val="Tahoma"/>
            <family val="2"/>
          </rPr>
          <t xml:space="preserve">Funded as LVC
</t>
        </r>
        <r>
          <rPr>
            <sz val="9"/>
            <rFont val="Tahoma"/>
            <family val="2"/>
          </rPr>
          <t xml:space="preserve">
</t>
        </r>
      </text>
    </comment>
    <comment ref="D114" authorId="0">
      <text>
        <r>
          <rPr>
            <b/>
            <sz val="9"/>
            <rFont val="Tahoma"/>
            <family val="2"/>
          </rPr>
          <t xml:space="preserve">Funded as LVC
</t>
        </r>
        <r>
          <rPr>
            <sz val="9"/>
            <rFont val="Tahoma"/>
            <family val="2"/>
          </rPr>
          <t xml:space="preserve">
</t>
        </r>
      </text>
    </comment>
    <comment ref="D115" authorId="0">
      <text>
        <r>
          <rPr>
            <b/>
            <sz val="9"/>
            <rFont val="Tahoma"/>
            <family val="2"/>
          </rPr>
          <t xml:space="preserve">Funded as LVC
</t>
        </r>
        <r>
          <rPr>
            <sz val="9"/>
            <rFont val="Tahoma"/>
            <family val="2"/>
          </rPr>
          <t xml:space="preserve">
</t>
        </r>
      </text>
    </comment>
    <comment ref="D113" authorId="0">
      <text>
        <r>
          <rPr>
            <b/>
            <sz val="9"/>
            <rFont val="Tahoma"/>
            <family val="2"/>
          </rPr>
          <t xml:space="preserve">Funded as LVC
</t>
        </r>
        <r>
          <rPr>
            <sz val="9"/>
            <rFont val="Tahoma"/>
            <family val="2"/>
          </rPr>
          <t xml:space="preserve">
</t>
        </r>
      </text>
    </comment>
    <comment ref="D112" authorId="0">
      <text>
        <r>
          <rPr>
            <b/>
            <sz val="9"/>
            <rFont val="Tahoma"/>
            <family val="2"/>
          </rPr>
          <t xml:space="preserve">Funded as LVC
</t>
        </r>
        <r>
          <rPr>
            <sz val="9"/>
            <rFont val="Tahoma"/>
            <family val="2"/>
          </rPr>
          <t xml:space="preserve">
</t>
        </r>
      </text>
    </comment>
    <comment ref="D203" authorId="0">
      <text>
        <r>
          <rPr>
            <b/>
            <sz val="9"/>
            <rFont val="Tahoma"/>
            <family val="2"/>
          </rPr>
          <t>Laura Duong:</t>
        </r>
        <r>
          <rPr>
            <sz val="9"/>
            <rFont val="Tahoma"/>
            <family val="2"/>
          </rPr>
          <t xml:space="preserve">
Non-LVC treated as LVC</t>
        </r>
      </text>
    </comment>
    <comment ref="D205" authorId="0">
      <text>
        <r>
          <rPr>
            <b/>
            <sz val="9"/>
            <rFont val="Tahoma"/>
            <family val="2"/>
          </rPr>
          <t>Laura Duong:</t>
        </r>
        <r>
          <rPr>
            <sz val="9"/>
            <rFont val="Tahoma"/>
            <family val="2"/>
          </rPr>
          <t xml:space="preserve">
Non-LVC treated as LVC</t>
        </r>
      </text>
    </comment>
    <comment ref="D206" authorId="0">
      <text>
        <r>
          <rPr>
            <b/>
            <sz val="9"/>
            <rFont val="Tahoma"/>
            <family val="2"/>
          </rPr>
          <t>Laura Duong:</t>
        </r>
        <r>
          <rPr>
            <sz val="9"/>
            <rFont val="Tahoma"/>
            <family val="2"/>
          </rPr>
          <t xml:space="preserve">
Non-LVC treated as LVC</t>
        </r>
      </text>
    </comment>
    <comment ref="D204" authorId="0">
      <text>
        <r>
          <rPr>
            <b/>
            <sz val="9"/>
            <rFont val="Tahoma"/>
            <family val="2"/>
          </rPr>
          <t>Laura Duong:</t>
        </r>
        <r>
          <rPr>
            <sz val="9"/>
            <rFont val="Tahoma"/>
            <family val="2"/>
          </rPr>
          <t xml:space="preserve">
Non-LVC treated as LVC</t>
        </r>
      </text>
    </comment>
    <comment ref="D222" authorId="0">
      <text>
        <r>
          <rPr>
            <b/>
            <sz val="9"/>
            <rFont val="Tahoma"/>
            <family val="2"/>
          </rPr>
          <t>Laura Duong:</t>
        </r>
        <r>
          <rPr>
            <sz val="9"/>
            <rFont val="Tahoma"/>
            <family val="2"/>
          </rPr>
          <t xml:space="preserve">
Non-LVC treated as LVC</t>
        </r>
      </text>
    </comment>
    <comment ref="D225" authorId="0">
      <text>
        <r>
          <rPr>
            <b/>
            <sz val="9"/>
            <rFont val="Tahoma"/>
            <family val="2"/>
          </rPr>
          <t>Laura Duong:</t>
        </r>
        <r>
          <rPr>
            <sz val="9"/>
            <rFont val="Tahoma"/>
            <family val="2"/>
          </rPr>
          <t xml:space="preserve">
Non-LVC treated as LVC</t>
        </r>
      </text>
    </comment>
    <comment ref="D223" authorId="0">
      <text>
        <r>
          <rPr>
            <b/>
            <sz val="9"/>
            <rFont val="Tahoma"/>
            <family val="2"/>
          </rPr>
          <t>Laura Duong:</t>
        </r>
        <r>
          <rPr>
            <sz val="9"/>
            <rFont val="Tahoma"/>
            <family val="2"/>
          </rPr>
          <t xml:space="preserve">
Non-LVC treated as LVC</t>
        </r>
      </text>
    </comment>
    <comment ref="D224" authorId="0">
      <text>
        <r>
          <rPr>
            <b/>
            <sz val="9"/>
            <rFont val="Tahoma"/>
            <family val="2"/>
          </rPr>
          <t>Laura Duong:</t>
        </r>
        <r>
          <rPr>
            <sz val="9"/>
            <rFont val="Tahoma"/>
            <family val="2"/>
          </rPr>
          <t xml:space="preserve">
Non-LVC treated as LVC</t>
        </r>
      </text>
    </comment>
    <comment ref="D275" authorId="0">
      <text>
        <r>
          <rPr>
            <b/>
            <sz val="9"/>
            <rFont val="Tahoma"/>
            <family val="2"/>
          </rPr>
          <t xml:space="preserve">Funded as LVC
</t>
        </r>
        <r>
          <rPr>
            <sz val="9"/>
            <rFont val="Tahoma"/>
            <family val="2"/>
          </rPr>
          <t xml:space="preserve">
</t>
        </r>
      </text>
    </comment>
    <comment ref="D277" authorId="0">
      <text>
        <r>
          <rPr>
            <b/>
            <sz val="9"/>
            <rFont val="Tahoma"/>
            <family val="2"/>
          </rPr>
          <t xml:space="preserve">Funded as LVC
</t>
        </r>
        <r>
          <rPr>
            <sz val="9"/>
            <rFont val="Tahoma"/>
            <family val="2"/>
          </rPr>
          <t xml:space="preserve">
</t>
        </r>
      </text>
    </comment>
    <comment ref="D278" authorId="0">
      <text>
        <r>
          <rPr>
            <b/>
            <sz val="9"/>
            <rFont val="Tahoma"/>
            <family val="2"/>
          </rPr>
          <t xml:space="preserve">Funded as LVC
</t>
        </r>
        <r>
          <rPr>
            <sz val="9"/>
            <rFont val="Tahoma"/>
            <family val="2"/>
          </rPr>
          <t xml:space="preserve">
</t>
        </r>
      </text>
    </comment>
    <comment ref="D280" authorId="0">
      <text>
        <r>
          <rPr>
            <b/>
            <sz val="9"/>
            <rFont val="Tahoma"/>
            <family val="2"/>
          </rPr>
          <t xml:space="preserve">Funded as LVC
</t>
        </r>
        <r>
          <rPr>
            <sz val="9"/>
            <rFont val="Tahoma"/>
            <family val="2"/>
          </rPr>
          <t xml:space="preserve">
</t>
        </r>
      </text>
    </comment>
    <comment ref="D279" authorId="0">
      <text>
        <r>
          <rPr>
            <b/>
            <sz val="9"/>
            <rFont val="Tahoma"/>
            <family val="2"/>
          </rPr>
          <t xml:space="preserve">Funded as LVC
</t>
        </r>
        <r>
          <rPr>
            <sz val="9"/>
            <rFont val="Tahoma"/>
            <family val="2"/>
          </rPr>
          <t xml:space="preserve">
</t>
        </r>
      </text>
    </comment>
    <comment ref="D276" authorId="0">
      <text>
        <r>
          <rPr>
            <b/>
            <sz val="9"/>
            <rFont val="Tahoma"/>
            <family val="2"/>
          </rPr>
          <t xml:space="preserve">Funded as LVC
</t>
        </r>
        <r>
          <rPr>
            <sz val="9"/>
            <rFont val="Tahoma"/>
            <family val="2"/>
          </rPr>
          <t xml:space="preserve">
</t>
        </r>
      </text>
    </comment>
    <comment ref="D722" authorId="0">
      <text>
        <r>
          <rPr>
            <b/>
            <sz val="9"/>
            <rFont val="Tahoma"/>
            <family val="2"/>
          </rPr>
          <t xml:space="preserve">Funded as LVC
</t>
        </r>
        <r>
          <rPr>
            <sz val="9"/>
            <rFont val="Tahoma"/>
            <family val="2"/>
          </rPr>
          <t xml:space="preserve">
</t>
        </r>
      </text>
    </comment>
    <comment ref="D723" authorId="0">
      <text>
        <r>
          <rPr>
            <b/>
            <sz val="9"/>
            <rFont val="Tahoma"/>
            <family val="2"/>
          </rPr>
          <t xml:space="preserve">Funded as LVC
</t>
        </r>
        <r>
          <rPr>
            <sz val="9"/>
            <rFont val="Tahoma"/>
            <family val="2"/>
          </rPr>
          <t xml:space="preserve">
</t>
        </r>
      </text>
    </comment>
    <comment ref="D725" authorId="0">
      <text>
        <r>
          <rPr>
            <b/>
            <sz val="9"/>
            <rFont val="Tahoma"/>
            <family val="2"/>
          </rPr>
          <t xml:space="preserve">Funded as LVC
</t>
        </r>
        <r>
          <rPr>
            <sz val="9"/>
            <rFont val="Tahoma"/>
            <family val="2"/>
          </rPr>
          <t xml:space="preserve">
</t>
        </r>
      </text>
    </comment>
    <comment ref="D724" authorId="0">
      <text>
        <r>
          <rPr>
            <b/>
            <sz val="9"/>
            <rFont val="Tahoma"/>
            <family val="2"/>
          </rPr>
          <t xml:space="preserve">Funded as LVC
</t>
        </r>
        <r>
          <rPr>
            <sz val="9"/>
            <rFont val="Tahoma"/>
            <family val="2"/>
          </rPr>
          <t xml:space="preserve">
</t>
        </r>
      </text>
    </comment>
    <comment ref="D721" authorId="0">
      <text>
        <r>
          <rPr>
            <b/>
            <sz val="9"/>
            <rFont val="Tahoma"/>
            <family val="2"/>
          </rPr>
          <t xml:space="preserve">Funded as LVC
</t>
        </r>
        <r>
          <rPr>
            <sz val="9"/>
            <rFont val="Tahoma"/>
            <family val="2"/>
          </rPr>
          <t xml:space="preserve">
</t>
        </r>
      </text>
    </comment>
  </commentList>
</comments>
</file>

<file path=xl/sharedStrings.xml><?xml version="1.0" encoding="utf-8"?>
<sst xmlns="http://schemas.openxmlformats.org/spreadsheetml/2006/main" count="9047" uniqueCount="896">
  <si>
    <t>Country</t>
  </si>
  <si>
    <t>Agency</t>
  </si>
  <si>
    <t>LVC</t>
  </si>
  <si>
    <t>Chemical</t>
  </si>
  <si>
    <t>RAC</t>
  </si>
  <si>
    <t>HCFC Status</t>
  </si>
  <si>
    <t>Type</t>
  </si>
  <si>
    <t>Amount of Polyol in Project (MT)</t>
  </si>
  <si>
    <t>Sector and Subsector</t>
  </si>
  <si>
    <t>Title</t>
  </si>
  <si>
    <t>A-Appr. P-Plan'd</t>
  </si>
  <si>
    <t>I-Indiv M-MY</t>
  </si>
  <si>
    <t>INS</t>
  </si>
  <si>
    <t>HCFC-22</t>
  </si>
  <si>
    <t>REF-Servicing</t>
  </si>
  <si>
    <t>PHA</t>
  </si>
  <si>
    <t>HCFC-141b</t>
  </si>
  <si>
    <t>REF-Air conditioning</t>
  </si>
  <si>
    <t>DEM</t>
  </si>
  <si>
    <t>INV</t>
  </si>
  <si>
    <t>TAS</t>
  </si>
  <si>
    <t>PRP</t>
  </si>
  <si>
    <t>FOA-XPS</t>
  </si>
  <si>
    <t>FOA-Rigid PU foam</t>
  </si>
  <si>
    <t>SOL</t>
  </si>
  <si>
    <t>PRO</t>
  </si>
  <si>
    <t>SEV</t>
  </si>
  <si>
    <t>Afghanistan</t>
  </si>
  <si>
    <t>Germany</t>
  </si>
  <si>
    <t>Non-LVC</t>
  </si>
  <si>
    <t>UNEP</t>
  </si>
  <si>
    <t>UNIDO</t>
  </si>
  <si>
    <t>Albania</t>
  </si>
  <si>
    <t>Algeria</t>
  </si>
  <si>
    <t>Angola</t>
  </si>
  <si>
    <t>UNDP</t>
  </si>
  <si>
    <t>Antigua and Barbuda</t>
  </si>
  <si>
    <t>Argentina</t>
  </si>
  <si>
    <t>IBRD</t>
  </si>
  <si>
    <t>Armenia</t>
  </si>
  <si>
    <t>Bahrain</t>
  </si>
  <si>
    <t>Bangladesh</t>
  </si>
  <si>
    <t>Barbados</t>
  </si>
  <si>
    <t>Belize</t>
  </si>
  <si>
    <t>Benin</t>
  </si>
  <si>
    <t>Bhutan</t>
  </si>
  <si>
    <t>Bosnia and Herzegovina</t>
  </si>
  <si>
    <t>Botswana</t>
  </si>
  <si>
    <t>Brazil</t>
  </si>
  <si>
    <t>Burkina Faso</t>
  </si>
  <si>
    <t>Burundi</t>
  </si>
  <si>
    <t>Cambodia</t>
  </si>
  <si>
    <t>Cameroon</t>
  </si>
  <si>
    <t>Chad</t>
  </si>
  <si>
    <t>Chile</t>
  </si>
  <si>
    <t>China</t>
  </si>
  <si>
    <t>Colombia</t>
  </si>
  <si>
    <t>Costa Rica</t>
  </si>
  <si>
    <t>Cuba</t>
  </si>
  <si>
    <t>Djibouti</t>
  </si>
  <si>
    <t>Dominica</t>
  </si>
  <si>
    <t>Ecuador</t>
  </si>
  <si>
    <t>Egypt</t>
  </si>
  <si>
    <t>El Salvador</t>
  </si>
  <si>
    <t>Equatorial Guinea</t>
  </si>
  <si>
    <t>Eritrea</t>
  </si>
  <si>
    <t>Ethiopia</t>
  </si>
  <si>
    <t>Fiji</t>
  </si>
  <si>
    <t>Gabon</t>
  </si>
  <si>
    <t>Georgia</t>
  </si>
  <si>
    <t>Ghana</t>
  </si>
  <si>
    <t>Grenada</t>
  </si>
  <si>
    <t>Guatemala</t>
  </si>
  <si>
    <t>Guinea</t>
  </si>
  <si>
    <t>Guinea-Bissau</t>
  </si>
  <si>
    <t>Guyana</t>
  </si>
  <si>
    <t>Haiti</t>
  </si>
  <si>
    <t>Honduras</t>
  </si>
  <si>
    <t>India</t>
  </si>
  <si>
    <t>Indonesia</t>
  </si>
  <si>
    <t>Iraq</t>
  </si>
  <si>
    <t>Jamaica</t>
  </si>
  <si>
    <t>Jordan</t>
  </si>
  <si>
    <t>Kenya</t>
  </si>
  <si>
    <t>France</t>
  </si>
  <si>
    <t>Kiribati</t>
  </si>
  <si>
    <t>Kuwait</t>
  </si>
  <si>
    <t>Kyrgyzstan</t>
  </si>
  <si>
    <t>Lebanon</t>
  </si>
  <si>
    <t>Lesotho</t>
  </si>
  <si>
    <t>Liberia</t>
  </si>
  <si>
    <t>Libya</t>
  </si>
  <si>
    <t>Madagascar</t>
  </si>
  <si>
    <t>Malawi</t>
  </si>
  <si>
    <t>Malaysia</t>
  </si>
  <si>
    <t>Maldives</t>
  </si>
  <si>
    <t>Mali</t>
  </si>
  <si>
    <t>Mauritius</t>
  </si>
  <si>
    <t>Mexico</t>
  </si>
  <si>
    <t>Mongolia</t>
  </si>
  <si>
    <t>Montenegro</t>
  </si>
  <si>
    <t>Morocco</t>
  </si>
  <si>
    <t>Mozambique</t>
  </si>
  <si>
    <t>Myanmar</t>
  </si>
  <si>
    <t>Namibia</t>
  </si>
  <si>
    <t>Nauru</t>
  </si>
  <si>
    <t>Nepal</t>
  </si>
  <si>
    <t>Nicaragua</t>
  </si>
  <si>
    <t>Nigeria</t>
  </si>
  <si>
    <t>Niue</t>
  </si>
  <si>
    <t>Oman</t>
  </si>
  <si>
    <t>Pakistan</t>
  </si>
  <si>
    <t>Palau</t>
  </si>
  <si>
    <t>Panama</t>
  </si>
  <si>
    <t>Papua New Guinea</t>
  </si>
  <si>
    <t>Paraguay</t>
  </si>
  <si>
    <t>Peru</t>
  </si>
  <si>
    <t>Qatar</t>
  </si>
  <si>
    <t>Rwanda</t>
  </si>
  <si>
    <t>Saint Kitts and Nevis</t>
  </si>
  <si>
    <t>Saint Lucia</t>
  </si>
  <si>
    <t>Saint Vincent and the Grenadines</t>
  </si>
  <si>
    <t>Samoa</t>
  </si>
  <si>
    <t>Sao Tome and Principe</t>
  </si>
  <si>
    <t>Saudi Arabia</t>
  </si>
  <si>
    <t>Senegal</t>
  </si>
  <si>
    <t>Serbia</t>
  </si>
  <si>
    <t>Seychelles</t>
  </si>
  <si>
    <t>Sierra Leone</t>
  </si>
  <si>
    <t>Solomon Islands</t>
  </si>
  <si>
    <t>Somalia</t>
  </si>
  <si>
    <t>South Africa</t>
  </si>
  <si>
    <t>South Sudan</t>
  </si>
  <si>
    <t>Sri Lanka</t>
  </si>
  <si>
    <t>Suriname</t>
  </si>
  <si>
    <t>Thailand</t>
  </si>
  <si>
    <t>Timor-Leste</t>
  </si>
  <si>
    <t>Togo</t>
  </si>
  <si>
    <t>Tonga</t>
  </si>
  <si>
    <t>Trinidad and Tobago</t>
  </si>
  <si>
    <t>Tunisia</t>
  </si>
  <si>
    <t>Turkmenistan</t>
  </si>
  <si>
    <t>Tuvalu</t>
  </si>
  <si>
    <t>Uganda</t>
  </si>
  <si>
    <t>Uruguay</t>
  </si>
  <si>
    <t>Vanuatu</t>
  </si>
  <si>
    <t>Yemen</t>
  </si>
  <si>
    <t>Zambia</t>
  </si>
  <si>
    <t>Zimbabwe</t>
  </si>
  <si>
    <t>Brunei Darussalam</t>
  </si>
  <si>
    <t>Mauritania</t>
  </si>
  <si>
    <t>N/A</t>
  </si>
  <si>
    <t>Category</t>
  </si>
  <si>
    <t>Remarks</t>
  </si>
  <si>
    <t>Remarks (Additional)</t>
  </si>
  <si>
    <t>Syrian Arab Republic</t>
  </si>
  <si>
    <t>Micronesia (Federated States of)</t>
  </si>
  <si>
    <t>Iran (Islamic Republic of)</t>
  </si>
  <si>
    <t>Venezuela (Bolivarian Republic of)</t>
  </si>
  <si>
    <t>Viet Nam</t>
  </si>
  <si>
    <t>Cote d'Ivoire</t>
  </si>
  <si>
    <t>HFC-134a</t>
  </si>
  <si>
    <t>Australia</t>
  </si>
  <si>
    <t>Region: ASP</t>
  </si>
  <si>
    <t>Eswatini (the Kingdom of)</t>
  </si>
  <si>
    <t>Cabo Verde</t>
  </si>
  <si>
    <t>Comoros (the)</t>
  </si>
  <si>
    <t>Congo (the)</t>
  </si>
  <si>
    <t>Cook Islands (the)</t>
  </si>
  <si>
    <t>Gambia (the)</t>
  </si>
  <si>
    <t>Marshall Islands (the)</t>
  </si>
  <si>
    <t>Niger (the)</t>
  </si>
  <si>
    <t>United Republic of Tanzania (the)</t>
  </si>
  <si>
    <t>North Macedonia</t>
  </si>
  <si>
    <t>Bahamas (the)</t>
  </si>
  <si>
    <t>Bolivia (Plurinational State of)</t>
  </si>
  <si>
    <t>Central African Republic (the)</t>
  </si>
  <si>
    <t>Democratic People's Republic of Korea (the)</t>
  </si>
  <si>
    <t>Democratic Republic of the Congo (the)</t>
  </si>
  <si>
    <t>Dominican Republic (the)</t>
  </si>
  <si>
    <t>Lao People's Democratic Republic (the)</t>
  </si>
  <si>
    <t>Philippines (the)</t>
  </si>
  <si>
    <t>Republic of Moldova (the)</t>
  </si>
  <si>
    <t>Sudan (the)</t>
  </si>
  <si>
    <t>Core Unit</t>
  </si>
  <si>
    <t>Reason for exceeding 67.5% of baseline</t>
  </si>
  <si>
    <t>HPMP Verification</t>
  </si>
  <si>
    <t>HCFC</t>
  </si>
  <si>
    <t>PRO HCFC</t>
  </si>
  <si>
    <t>HPMP Stage II</t>
  </si>
  <si>
    <t>HPMP Stage III</t>
  </si>
  <si>
    <t>KIP</t>
  </si>
  <si>
    <t>HPMP - Energy Efficiency</t>
  </si>
  <si>
    <t xml:space="preserve">Value ($000) 2024 </t>
  </si>
  <si>
    <t xml:space="preserve">ODP 2024 </t>
  </si>
  <si>
    <t xml:space="preserve">MT 2024 for HFC </t>
  </si>
  <si>
    <t xml:space="preserve">Value ($000) 2025 </t>
  </si>
  <si>
    <t xml:space="preserve">ODP 2025 </t>
  </si>
  <si>
    <t xml:space="preserve">MT 2025 for HFC </t>
  </si>
  <si>
    <t xml:space="preserve">Value ($000)  2026 </t>
  </si>
  <si>
    <t xml:space="preserve">ODP  2026 </t>
  </si>
  <si>
    <t xml:space="preserve">MT 2026 for HFC </t>
  </si>
  <si>
    <t xml:space="preserve">Value ($000) After 2026 </t>
  </si>
  <si>
    <t xml:space="preserve">ODP After 2026 </t>
  </si>
  <si>
    <t xml:space="preserve">MT After 2026 for HFC </t>
  </si>
  <si>
    <t>I</t>
  </si>
  <si>
    <t>Türkiye</t>
  </si>
  <si>
    <t>KIP Stage I</t>
  </si>
  <si>
    <t>HPMP Stage IV</t>
  </si>
  <si>
    <t>Global</t>
  </si>
  <si>
    <t>Foam</t>
  </si>
  <si>
    <t>FOA - Rigid PU foam</t>
  </si>
  <si>
    <t>HCFC Foam Sector Plan (Stage II)</t>
  </si>
  <si>
    <t>A</t>
  </si>
  <si>
    <t>M</t>
  </si>
  <si>
    <t>Based on the approved agreement</t>
  </si>
  <si>
    <t>HCFC Gradual Production Phaseout Plan (Stage II)</t>
  </si>
  <si>
    <t xml:space="preserve">Values are based on the HPPMP stage II approved at the 86 ExCom meeting  </t>
  </si>
  <si>
    <t>HFC</t>
  </si>
  <si>
    <t>Kigali HFC Implementation Plan Stage I</t>
  </si>
  <si>
    <t>P</t>
  </si>
  <si>
    <t>Estimate values since KIP preparation is ongoing.</t>
  </si>
  <si>
    <t>National inventories and disposal plan of controlled substances</t>
  </si>
  <si>
    <t>Energy efficiency project in air-conditioning sector</t>
  </si>
  <si>
    <t xml:space="preserve">Values are based on the KIP stage I submitted to the 93 ExCom meeting. MT values are estimated. </t>
  </si>
  <si>
    <t>FOA - Rigid PU foam &amp; REF- (Servicing)</t>
  </si>
  <si>
    <t>REF - (Commercial ref/Servicing)</t>
  </si>
  <si>
    <t>Estimate values since KIP preparation has not yet started.</t>
  </si>
  <si>
    <t>Renewal of Institutional Strengthening</t>
  </si>
  <si>
    <t xml:space="preserve">Values are based on the HPMP stage III submitted to the 93 ExCom meeting. </t>
  </si>
  <si>
    <t>Agency Core Unit Costs</t>
  </si>
  <si>
    <t>HPMP Stage III tranche 2</t>
  </si>
  <si>
    <t>Stage III</t>
  </si>
  <si>
    <t>UNDP, UNEP</t>
  </si>
  <si>
    <t xml:space="preserve">HPMP Stage II </t>
  </si>
  <si>
    <t>HPMP Stage I</t>
  </si>
  <si>
    <t>KIP PRP</t>
  </si>
  <si>
    <t>ODS Banks (91/66)</t>
  </si>
  <si>
    <t>EE Pilot PRP (91/65)</t>
  </si>
  <si>
    <t>EE LVC (89/6)</t>
  </si>
  <si>
    <t>Approved Multi-Year</t>
  </si>
  <si>
    <t>Stage II HPMP (servicing)</t>
  </si>
  <si>
    <t>HFC Phase Down</t>
  </si>
  <si>
    <t>HFC phase-down plan</t>
  </si>
  <si>
    <t>UNDP lead agency.</t>
  </si>
  <si>
    <t>HPMP - Additional</t>
  </si>
  <si>
    <t>Introduction of alternatives to HCFCs with low or zero GWP and for maintaining energy efficiency in the refrigeration servicing sector:</t>
  </si>
  <si>
    <t>As per Decision 89/6</t>
  </si>
  <si>
    <t>Stage III HPMP</t>
  </si>
  <si>
    <t>UNDP only agency.  HPMP stage III preparation project will be submitted to the 93rd meeting.</t>
  </si>
  <si>
    <t>Several Ozone unit support</t>
  </si>
  <si>
    <t>Stage II HPMP (air conditioning and servicing)</t>
  </si>
  <si>
    <t>The last tranche (third) is changed to 2024 as per new Agreement</t>
  </si>
  <si>
    <t xml:space="preserve">Slow government approval for the previous 2-year INS (2022-2023). Starting 2025, they'll need additional resources. So the next INS will be submitted in the second ExCom for 2024. </t>
  </si>
  <si>
    <t>UNEP lead agency.</t>
  </si>
  <si>
    <t>Changes in planned tranches as per new Agreement</t>
  </si>
  <si>
    <t>Stage II</t>
  </si>
  <si>
    <t>HFC Phase Down Preparation</t>
  </si>
  <si>
    <t>PRP for HFC phase-down plan</t>
  </si>
  <si>
    <t>UNEP lead agency.  Country ratified Kigali Amendment on 10/3/2023.  UNDP has BP letter.</t>
  </si>
  <si>
    <t>UNEP lead agency.  Country ratified Kigali Amendment on 10/3/2023.  2020 CP data not available so servicing baseline is difficult to determine.</t>
  </si>
  <si>
    <t>Stage I HPMP</t>
  </si>
  <si>
    <t>UNEP lead agency. UNDP cooperating agency.</t>
  </si>
  <si>
    <t>Stage I</t>
  </si>
  <si>
    <t>Stage III HPMP (servicing)</t>
  </si>
  <si>
    <t>IS being requested in 2026 due to low disbursement. Limited implementation of activities of the IS project since 2020.</t>
  </si>
  <si>
    <t>UNDP lead agency.  Country ratified Kigali on 10/19/2022.</t>
  </si>
  <si>
    <t>UNDP lead agency.  UNEP cooperating agency.  Revised according to agreement submitted for 93rd ExCom.</t>
  </si>
  <si>
    <t>ODS Destruction PRP</t>
  </si>
  <si>
    <t>Preparatory funding for inventories of bans of used/unwanted controlled substances</t>
  </si>
  <si>
    <t>As per Decision 91/66</t>
  </si>
  <si>
    <t>Stage II Investment proj./Sector Plans (ICR Sector Plan)</t>
  </si>
  <si>
    <t>Stage II Investment proj./Sector Plans (Solvents Sector Plan)</t>
  </si>
  <si>
    <t>Due to specific arrangements following relevant discussion held at 86th ExCom (revised Stage II Action Plan and Agreement), China would be able to request IS only in 2026 and onwards.</t>
  </si>
  <si>
    <t>Total Phaseout till 2030.  UNDP is the lead agency.</t>
  </si>
  <si>
    <t>HFC Phase Down Investment Project</t>
  </si>
  <si>
    <t>HFC Investment Project (RAC)</t>
  </si>
  <si>
    <t>Assumed 67.5% phase-out by by 2025.</t>
  </si>
  <si>
    <t>UNDP lead agency.  Revised according to agreement submitted for 93rd ExCom.</t>
  </si>
  <si>
    <t>HFC Investment Project (RAC and MDI)</t>
  </si>
  <si>
    <t>UNEP lead agency.  UNDP cooperating agency.</t>
  </si>
  <si>
    <t>UNIDO lead agency.  Country has ratified Kigali on 22 Aug 2023.  HFC PRP being submitted to Dec meeting.  Country has not reported HFC data so made estimates.</t>
  </si>
  <si>
    <t>Stage II HPMP</t>
  </si>
  <si>
    <t>UNEP lead agency.  2024 tranche moved to 2025.</t>
  </si>
  <si>
    <t xml:space="preserve">UNDP lead agency.  UNEP cooperating agency. </t>
  </si>
  <si>
    <t>Based on HCFC baseline as HFC consumption still has to be reported.  UNDP/UNEP share 50/50.  UNEP requesting all PRP.</t>
  </si>
  <si>
    <t>Increasing gender equality and economic empowerment of women in the RAC sectors (WEERAC)</t>
  </si>
  <si>
    <t>UNIDO lead agency</t>
  </si>
  <si>
    <t>Demonstration</t>
  </si>
  <si>
    <t xml:space="preserve">Demonstrating digital monitoring and management tools to enhance energy efficiency and reduce emission of green-house gases in the space cooling and cold chain sectors in Columbia, Lebanon, Panama, Sri Lanka, and Trinidad and Tobago </t>
  </si>
  <si>
    <t>PRP requested in Dec 2023.  In accordance with ExCom Decision 91/65.</t>
  </si>
  <si>
    <t>Core Unit Support</t>
  </si>
  <si>
    <t>UNEP lead agency</t>
  </si>
  <si>
    <t>UNDP lead agency</t>
  </si>
  <si>
    <t xml:space="preserve">UNDP lead agency.  </t>
  </si>
  <si>
    <t>HFC-23</t>
  </si>
  <si>
    <t>Demonstration Project for the conversion of HFC-134a in MAC for R-290 cascade system in SUBROS</t>
  </si>
  <si>
    <t>PRP requested in 2023.</t>
  </si>
  <si>
    <t>Control and phase out HFC-23 by-product emissions</t>
  </si>
  <si>
    <t>Please note the current phase is was approved in 2021, and the renewal is due to 93rd ExCom, in which the IS will enter into the new Policy cycle of 3 years with increased budget, so 2026 will be the next date of renewal</t>
  </si>
  <si>
    <t xml:space="preserve">Country has not ratified Kigali.  UNDP is the lead agency.  </t>
  </si>
  <si>
    <t>With the World Bank.  Country ratified Kigali on 12/14/2022.</t>
  </si>
  <si>
    <t>Fifth tranche due in 2023 moved to 2024 instead.</t>
  </si>
  <si>
    <t>UNIDO lead agency.  KIP submitted to December meeting.  UNDP's role is still being discussed.</t>
  </si>
  <si>
    <t>Transferred to UNDP.  UNEP Lead Agency. UNEP component had delays, so T2 was not submitted in time in 2023. T2 should come in 2024.</t>
  </si>
  <si>
    <t>2023 planned submission moved to 2024.</t>
  </si>
  <si>
    <t xml:space="preserve">UNEP lead agency.  UNDP cooperating agency. </t>
  </si>
  <si>
    <t>Country has ratified Kigali.  UNEP is the lead agency.</t>
  </si>
  <si>
    <t>Phase-out of HFCs in Friocima in Mexico</t>
  </si>
  <si>
    <t>UNIDO lead agency.  UNDP and UNEP cooperating agencies.</t>
  </si>
  <si>
    <t xml:space="preserve">UNEP lead agency. </t>
  </si>
  <si>
    <t>2023 tranche moved to 2024.  UNEP lead agency.</t>
  </si>
  <si>
    <t>Country has not ratified Kigali.  UNEP is the lead agency.</t>
  </si>
  <si>
    <t>Stage II HPMP (manufacturing, servicing)</t>
  </si>
  <si>
    <t>2024 tranche moved to 2025.</t>
  </si>
  <si>
    <t>UNDP lead agency.  UNIDO and UNEP cooperating agencies.</t>
  </si>
  <si>
    <t>HPMP Stage IV Preparation</t>
  </si>
  <si>
    <t>NA</t>
  </si>
  <si>
    <t>Stage IV HPMP (servicing)</t>
  </si>
  <si>
    <t>Stage IV HPMP Preparation</t>
  </si>
  <si>
    <t>To target complete phase-out of R22</t>
  </si>
  <si>
    <t>As per Decision 89/6.  With UNEP.</t>
  </si>
  <si>
    <t>As per Decision 91/66.  With UNEP.</t>
  </si>
  <si>
    <t>UNEP cooperating</t>
  </si>
  <si>
    <t>UNDP only agency.  PRP will be submitted in Dec meeting.</t>
  </si>
  <si>
    <t>UNDP lead agency.  Country ratified Kigali on 11/3/2022.</t>
  </si>
  <si>
    <t>As per Decision 89/6.  Will be submitted with Stage III tranche.</t>
  </si>
  <si>
    <t>UNEP lead agency.  Based on HCFC baseline as HFC consumption still has to be reported.  UNDP/UNEP share 50/50.  UNEP requesting all PRP.</t>
  </si>
  <si>
    <t>UNEP lead agency.  Stage II PRP will be submitted to 93rd meeting.</t>
  </si>
  <si>
    <t>UNDP lead agency.  UNEP cooperating agency.  2023 tranche moved to 2024.</t>
  </si>
  <si>
    <t>UNDP lead agency.  UNEP cooperating agency.</t>
  </si>
  <si>
    <t>UNDP cooperating agency.  UNEP lead agency.  PRP being requested by UNEP only.  2023 tranche moved to 2024.</t>
  </si>
  <si>
    <t>UNDP cooperating agency.  UNEP lead agency.  PRP being requested by UNEP only.</t>
  </si>
  <si>
    <t>Pilot project to maintain and/or enhance energy efficiency in the context of HFC phase-down</t>
  </si>
  <si>
    <t>UNIDO lead agency.</t>
  </si>
  <si>
    <t>UNIDO cooperating agency.</t>
  </si>
  <si>
    <t xml:space="preserve">Stage 2 - HCFC Phase-out Management Plan (implementation) </t>
  </si>
  <si>
    <t>Afghanistan HPMP implementation  (Stage II)</t>
  </si>
  <si>
    <t>UN sanctions and the security situation is challenging</t>
  </si>
  <si>
    <t>Institutional Strengthening</t>
  </si>
  <si>
    <t>Afghanistan IS renewal</t>
  </si>
  <si>
    <t xml:space="preserve">UN sanctions </t>
  </si>
  <si>
    <t>HFC Phase Down National Implementation Plans (preparation)</t>
  </si>
  <si>
    <t xml:space="preserve">Afghanistan HFC Phase down plan preparation </t>
  </si>
  <si>
    <t>UN sanctions. UNEP is a lead agency in cooperation with UNIDO. PRP is moved to 2026 due to the political situation</t>
  </si>
  <si>
    <t>Albania HPMP implementation  (Stage II)</t>
  </si>
  <si>
    <t>Last tarnche in 2025</t>
  </si>
  <si>
    <t xml:space="preserve">Stage 3 - HCFC Phase-out Management Plan (implementation) </t>
  </si>
  <si>
    <t>Albania HPMP implementation  (Stage III)</t>
  </si>
  <si>
    <t>UNIDO is a lead agency</t>
  </si>
  <si>
    <t>KIP HFC Phase Down Implementation Plan (Stage 1)</t>
  </si>
  <si>
    <t>Albania HFC project implementation</t>
  </si>
  <si>
    <t>Submitted to ExCom-93</t>
  </si>
  <si>
    <t>Algeria HPMP implementation  (Stage II)</t>
  </si>
  <si>
    <t>Algeria IS renewal</t>
  </si>
  <si>
    <t>As planned</t>
  </si>
  <si>
    <t>Angola IS renewal</t>
  </si>
  <si>
    <t>Moved to 2024 as current IS has a balance - delayed</t>
  </si>
  <si>
    <t>Enabling activities</t>
  </si>
  <si>
    <t>Enabling activities in Antigua and Barbuda</t>
  </si>
  <si>
    <t>UNEP plans to submit in 2024 if the situation with the delivery improved in the country</t>
  </si>
  <si>
    <t xml:space="preserve">KA not ratified </t>
  </si>
  <si>
    <t>Additional Activities for introduction low or zero GWP alternatives and EE</t>
  </si>
  <si>
    <t>UNEP is a lead agency</t>
  </si>
  <si>
    <t>Stage 2 - HCFC Phase-out Management Plan (implementation)</t>
  </si>
  <si>
    <t xml:space="preserve">Antigua and Barbuda  HPMP implementation (stage 2) </t>
  </si>
  <si>
    <t>HPMP stage 2 is delayed. UNEP plans to submit in 2024</t>
  </si>
  <si>
    <t>Antigua &amp; Barbuda IS renewal</t>
  </si>
  <si>
    <t>Armenia HPMP implementation  (Stage III)</t>
  </si>
  <si>
    <t>Armenia HPMP stage III to be submitted in 2024</t>
  </si>
  <si>
    <t>Armenia HFC project implementation</t>
  </si>
  <si>
    <t>Planned to ExCom-94</t>
  </si>
  <si>
    <t>Bahamas HPMP implementation  (Stage II)</t>
  </si>
  <si>
    <t>According to the agreement between the Government and ExCom</t>
  </si>
  <si>
    <t>Bahamas IS renewal</t>
  </si>
  <si>
    <t>Bahrain HPMP implementation  (Stage II)</t>
  </si>
  <si>
    <t xml:space="preserve">Stage 3 - HCFC Phase-out Management Plan (preparation) </t>
  </si>
  <si>
    <t>Bahrain HPMP preparation (Stage II)</t>
  </si>
  <si>
    <t>UNEP is a lead in cooperation with UNIDO</t>
  </si>
  <si>
    <t>Bahrain IS renewal</t>
  </si>
  <si>
    <t>Bangladesh HPMP implementation  (Stage II)</t>
  </si>
  <si>
    <t>UNDP is a lead agency. According to the agreement between the Government and ExCom</t>
  </si>
  <si>
    <t>Bangladesh HFC project implementation</t>
  </si>
  <si>
    <t>UNDP is a lead agency</t>
  </si>
  <si>
    <t>No CP data for 2022</t>
  </si>
  <si>
    <t>Barbados HPMP implementation  (Stage II)</t>
  </si>
  <si>
    <t>HPMP stage 2 is submitted to ExCom-91</t>
  </si>
  <si>
    <t>Barbados IS renewal</t>
  </si>
  <si>
    <t>Belize HPMP implementation  (Stage II)</t>
  </si>
  <si>
    <t>Belize IS renewal</t>
  </si>
  <si>
    <t xml:space="preserve">Belize HFC Phase down plan preparation </t>
  </si>
  <si>
    <t>UNEP is a sole agency. From BP 2023-2025. KA has not been ratified yet</t>
  </si>
  <si>
    <t>Instrument of Accession submitted to NY 28 Aug 2023.  Ratification expected</t>
  </si>
  <si>
    <t>Benin HPMP implementation  (Stage II)</t>
  </si>
  <si>
    <t>Benin IS renewal</t>
  </si>
  <si>
    <t>Benin HFC project implementation</t>
  </si>
  <si>
    <t>UNEP is a lead agency in cooperation with UNIDO</t>
  </si>
  <si>
    <t xml:space="preserve">Total 397,000 </t>
  </si>
  <si>
    <t>HCFC Phase-out Management Plan (implementation)</t>
  </si>
  <si>
    <t>Bhutan HPMP implementation</t>
  </si>
  <si>
    <t>Bhutan  IS renewal</t>
  </si>
  <si>
    <t>Bhutan HFC project implementation</t>
  </si>
  <si>
    <t>UNEP is a lead agency in cooperation with UNDP</t>
  </si>
  <si>
    <t>Bolivia HPMP implementation  (Stage II)</t>
  </si>
  <si>
    <t>Bolivia IS renewal</t>
  </si>
  <si>
    <t>Bolivia HFC project implementation</t>
  </si>
  <si>
    <t>Planned to ExCom-93</t>
  </si>
  <si>
    <t>Botswana HPMP implementation  (Stage II)</t>
  </si>
  <si>
    <t xml:space="preserve">The tranche is delayed and moved to 2024. </t>
  </si>
  <si>
    <t>Botswana IS renewal</t>
  </si>
  <si>
    <t>Botswana HFC project implementation</t>
  </si>
  <si>
    <t>Brunei Darussalam HPMP implementation  (Stage II)</t>
  </si>
  <si>
    <t xml:space="preserve">UNIDO as a cooperating agency </t>
  </si>
  <si>
    <t>Brunei Darussalam IS renewal</t>
  </si>
  <si>
    <t>Brunei Darussalam HFC Phase down plan preparation</t>
  </si>
  <si>
    <t>UNEP is a lead agency in cooperation with UNDP. From BP 2023-2025. KA has not been ratified yet</t>
  </si>
  <si>
    <t>Burkina Faso HPMP implementation  (Stage II)</t>
  </si>
  <si>
    <t>Burkina Faso IS renewal</t>
  </si>
  <si>
    <t>Moved to 2024</t>
  </si>
  <si>
    <t>Burundi HPMP implementation  (Stage II)</t>
  </si>
  <si>
    <t>Burundi IS renewal</t>
  </si>
  <si>
    <t>Burundi HFC project implementation</t>
  </si>
  <si>
    <t xml:space="preserve">UNEP is a lead agency in cooperation with UNIDO. </t>
  </si>
  <si>
    <t>Cape Verde HPMP implementation  (Stage II)</t>
  </si>
  <si>
    <t>Cape Verde IS renewal</t>
  </si>
  <si>
    <t>Cabo Verde HFC project implementation</t>
  </si>
  <si>
    <t>UNEP is a sole agency</t>
  </si>
  <si>
    <t>Cambodia HPMP implementation</t>
  </si>
  <si>
    <t>Cambodia IS renewal</t>
  </si>
  <si>
    <t>Approved Excom-92</t>
  </si>
  <si>
    <t>Cambodia HFC project implementation</t>
  </si>
  <si>
    <t>Cameroon IS renewal</t>
  </si>
  <si>
    <t>Moved to 2024 as current IS has a balance</t>
  </si>
  <si>
    <t>Enabling activities in Central African Republic</t>
  </si>
  <si>
    <t>UNEP plans to submit in 2025 if the situation on the ground allows</t>
  </si>
  <si>
    <t xml:space="preserve">Stage 2 - HCFC Phase-out Management Plan (preparation) </t>
  </si>
  <si>
    <t>Central African Republic HPMP preparation (Stage II)</t>
  </si>
  <si>
    <t>PRP was moved to 2025 as the HPMP stage 1 is canceled due to unrest in the country.</t>
  </si>
  <si>
    <t>Central African Republic HPMP implementation  (Stage II)</t>
  </si>
  <si>
    <t>Delayed due to the conflict situation in the country. Movded to 2024</t>
  </si>
  <si>
    <t>Central African Republic IS renewal</t>
  </si>
  <si>
    <t xml:space="preserve">Delayed due to the conflict situation in the country. </t>
  </si>
  <si>
    <t>Chad HPMP implementation  (Stage II)</t>
  </si>
  <si>
    <t>Chad IS renewal</t>
  </si>
  <si>
    <t>Chad HFC project implementation</t>
  </si>
  <si>
    <t xml:space="preserve">Total: 926,000 USD </t>
  </si>
  <si>
    <t>Chile HPMP implementation  (Stage III)</t>
  </si>
  <si>
    <t>Chile HFC project implementation</t>
  </si>
  <si>
    <t xml:space="preserve">UNDP is a lead agency. UNDP submitted KIP to 93 ExCom. </t>
  </si>
  <si>
    <t xml:space="preserve">HPMP Stage II - Refrigeration servicing sector </t>
  </si>
  <si>
    <t>China HPMP implementation  (Stage II)</t>
  </si>
  <si>
    <t>Comoros HPMP implementation  (Stage II)</t>
  </si>
  <si>
    <t xml:space="preserve">Moved to 2024. Delayed </t>
  </si>
  <si>
    <t>Comoros IS renewal</t>
  </si>
  <si>
    <t xml:space="preserve">Moved to 2024 as current IS has a balance </t>
  </si>
  <si>
    <t>Comoros HFC project implementation</t>
  </si>
  <si>
    <t>Congo HPMP implementation  (Stage II)</t>
  </si>
  <si>
    <t xml:space="preserve">Moved to 2024 as HPMP stage 1 is delayed </t>
  </si>
  <si>
    <t>Congo Brazzaville IS renewal</t>
  </si>
  <si>
    <t>Congo HFC project implementation</t>
  </si>
  <si>
    <t xml:space="preserve">UNIDO is a lead </t>
  </si>
  <si>
    <t>Cook Island HPMP implementation  (Stage II)</t>
  </si>
  <si>
    <t>Cook Islands  IS renewal</t>
  </si>
  <si>
    <t>Cook Islands HFC project implementation</t>
  </si>
  <si>
    <t xml:space="preserve">UNEP is a sole agency. </t>
  </si>
  <si>
    <t>Cote d'Ivoire HPMP implementation  (Stage II)</t>
  </si>
  <si>
    <t xml:space="preserve">Moved to 2024 as HPMP stage 2 preparation is delayed </t>
  </si>
  <si>
    <t>Côte d'Ivoire IS renewal</t>
  </si>
  <si>
    <t>Cote d'Ivoire HFC project implementation</t>
  </si>
  <si>
    <t>Korea DPR IS renewal</t>
  </si>
  <si>
    <t>UN sanctions</t>
  </si>
  <si>
    <t>Congo DR HPMP implementation  (Stage II)</t>
  </si>
  <si>
    <t>Congo DR IS renewal</t>
  </si>
  <si>
    <t>Djibouti HPMP implementation  (Stage II)</t>
  </si>
  <si>
    <t>Moved to 2024. Dealyed. UNEP is a leady agency in cooepration with UNIDO</t>
  </si>
  <si>
    <t>Djibouti IS renewal</t>
  </si>
  <si>
    <t xml:space="preserve">Djibouti HFC Phase down plan preparation </t>
  </si>
  <si>
    <t>Dominica HPMP implementation</t>
  </si>
  <si>
    <t>Dominica HPMP preparation (Stage II)</t>
  </si>
  <si>
    <t>Dominica HPMP implementation  (Stage II)</t>
  </si>
  <si>
    <t xml:space="preserve">Moved to 2025 as HPMP stage 1 is delayed  </t>
  </si>
  <si>
    <t>Dominica IS renewal</t>
  </si>
  <si>
    <t>Stage 3 - HCFC Phase-out Management Plan (implementation)</t>
  </si>
  <si>
    <t>Dominican Republic HPMP implementation (Stage III)</t>
  </si>
  <si>
    <t>Dominican Republic IS renewal</t>
  </si>
  <si>
    <t>Dominican Republic HFC project implementation</t>
  </si>
  <si>
    <t xml:space="preserve">UNDP is a lead </t>
  </si>
  <si>
    <t>Egypt  HPMP implementation (Stage II)</t>
  </si>
  <si>
    <t>Egypt HPMP preparation (Stage III)</t>
  </si>
  <si>
    <t xml:space="preserve">Egypt HFC Phase down plan preparation </t>
  </si>
  <si>
    <t xml:space="preserve">UNIDO is a lead agency. </t>
  </si>
  <si>
    <t>Planned to be submitted to ExCom-93</t>
  </si>
  <si>
    <t>El Salvador  HPMP implementation (Stage II)</t>
  </si>
  <si>
    <t>El Salvador IS renewal</t>
  </si>
  <si>
    <t>Equatorial Guinea HPMP implementation  (Stage II)</t>
  </si>
  <si>
    <t>Equatorial Guinea IS</t>
  </si>
  <si>
    <t xml:space="preserve">Equatorial Guinea HFC Phase down plan preparation </t>
  </si>
  <si>
    <t>UNEP is a lead agency in cooperation with UNIDO. From BP 2023-2025. KA has not been ratified yet</t>
  </si>
  <si>
    <t>Eritrea HPMP implementation  (Stage II)</t>
  </si>
  <si>
    <t>Eritrea IS renewal</t>
  </si>
  <si>
    <t>Eritrea HFC project implementation</t>
  </si>
  <si>
    <t xml:space="preserve">PRP is submitted to ExCom-93. </t>
  </si>
  <si>
    <t>Eswatini HPMP implementation (Stage II)</t>
  </si>
  <si>
    <t>Eswatini IS renewal</t>
  </si>
  <si>
    <t>Eswatini HFC project implementation</t>
  </si>
  <si>
    <t>Ethiopia HPMP implementation  (Stage II)</t>
  </si>
  <si>
    <t>Ethiopia IS renewal</t>
  </si>
  <si>
    <t>Ethiopia HFC project implementation</t>
  </si>
  <si>
    <t>Fiji HPMP implementation  (Stage II)</t>
  </si>
  <si>
    <t>Fiji IS renewal</t>
  </si>
  <si>
    <t>Fiji HFC project implementation</t>
  </si>
  <si>
    <t>Gabon HPMP implementation  (Stage II)</t>
  </si>
  <si>
    <t xml:space="preserve">UNEP planes to submit to ExCom094 if the situation on the ground allows the implementation. </t>
  </si>
  <si>
    <t>Gabon IS renewal</t>
  </si>
  <si>
    <t>Gabon HFC project implementation</t>
  </si>
  <si>
    <t>UNEP is a lead agency in cooperation with UNIDO. NON-LVC treated as LVC? Question to the Government?</t>
  </si>
  <si>
    <t xml:space="preserve">Total: 310.000 USD </t>
  </si>
  <si>
    <t>Gambia HPMP implementation  (Stage II)</t>
  </si>
  <si>
    <t>Gambia IS renewal</t>
  </si>
  <si>
    <t>Gambia HFC project implementation</t>
  </si>
  <si>
    <t>Georgia HFC project implementation</t>
  </si>
  <si>
    <t>UNEP is a lead for PRP</t>
  </si>
  <si>
    <t>Ghana HPMP implementation  (Stage II)</t>
  </si>
  <si>
    <t>Ghana HFC project implementation</t>
  </si>
  <si>
    <t>Technical assistance / support</t>
  </si>
  <si>
    <t>Global CAP 2021 work programme</t>
  </si>
  <si>
    <t>UNEP used 3% rate</t>
  </si>
  <si>
    <t>Global CAP 2022 work programme</t>
  </si>
  <si>
    <t>Global CAP 2023 work programme</t>
  </si>
  <si>
    <t>Twinning of Ozone Officers and National Energy Policymakers to support Kigali Amendment Objectives</t>
  </si>
  <si>
    <t>The first phase approved ExCom-91. The second tranche is expected in the year of 2024</t>
  </si>
  <si>
    <t>Grenada HPMP implementation  (Stage II)</t>
  </si>
  <si>
    <t>Grenada IS renewal</t>
  </si>
  <si>
    <t>Grenada HFC project implementation</t>
  </si>
  <si>
    <t>Guatemala HPMP implementation  (Stage II)</t>
  </si>
  <si>
    <t>Planned to ExCom-93, UNIDO asked to presented earlier</t>
  </si>
  <si>
    <t>Guatemala IS renewal</t>
  </si>
  <si>
    <t>Guatemala HFC Phase down plan preparation</t>
  </si>
  <si>
    <t>UNIDO is a lead agency. From BP 2023-2025.  KA has not been ratified yet</t>
  </si>
  <si>
    <t>Energy efficiency pilot project under decision 91/65</t>
  </si>
  <si>
    <t>Guatemala EE under 91/65</t>
  </si>
  <si>
    <t>Planned to ExCom-95</t>
  </si>
  <si>
    <t>Guinea HPMP implementation  (Stage II)</t>
  </si>
  <si>
    <t>Guinea IS renewal</t>
  </si>
  <si>
    <t>Guinea HFC project implementation</t>
  </si>
  <si>
    <t>UNEP is a lead agency in cooperation with UNIDO. NON-LVC treated as LVC. Question to the Government</t>
  </si>
  <si>
    <t>Total: 350.625</t>
  </si>
  <si>
    <t>Guinea - Bissau HPMP implementation  (Stage II)</t>
  </si>
  <si>
    <t>Moved to 2024. Delayed</t>
  </si>
  <si>
    <t>Guinea Bissau IS renewal</t>
  </si>
  <si>
    <t>Guinea-Bissau HFC project implementation</t>
  </si>
  <si>
    <t>Guyana HPMP implementation (Stage II)</t>
  </si>
  <si>
    <t>Guyana IS renewal</t>
  </si>
  <si>
    <t>Guyana HFC Phase down plan preparation</t>
  </si>
  <si>
    <t>UNEP is a lead agency in cooperation with UNDP. KA has not been ratified yet.</t>
  </si>
  <si>
    <t>Honduras HPMP implementation (Stage II)</t>
  </si>
  <si>
    <t>Honduras IS renewal</t>
  </si>
  <si>
    <t>Honduras HFC project implementation</t>
  </si>
  <si>
    <t>Total: 253.000</t>
  </si>
  <si>
    <t>Honduras EE under 91/65</t>
  </si>
  <si>
    <t>India HPMP implementation (Stage III)</t>
  </si>
  <si>
    <t>HFC Phase Down National Implementation Plans (servicing sector preparation)</t>
  </si>
  <si>
    <t xml:space="preserve">India HFC Phase down plan preparation </t>
  </si>
  <si>
    <t xml:space="preserve">UNDP is a lead agency. KA has been ratified. </t>
  </si>
  <si>
    <t>Iran HPMP implementation (Stage III)</t>
  </si>
  <si>
    <t>Planned to be submitted to ExCom-94</t>
  </si>
  <si>
    <t>Iraq HPMP implementation (Stage II)</t>
  </si>
  <si>
    <t>Delayed - two tranches in 2024</t>
  </si>
  <si>
    <t>Iraq IS renewal</t>
  </si>
  <si>
    <t xml:space="preserve">Iraq HFC Phase down plan preparation </t>
  </si>
  <si>
    <t>Jamaica IS renewal</t>
  </si>
  <si>
    <t>Kenya IS renewal</t>
  </si>
  <si>
    <t>Kenya HFC Phase down plan preparation</t>
  </si>
  <si>
    <t>In cooperation with GIZ</t>
  </si>
  <si>
    <t>Kiribati HPMP implementation (Stage II)</t>
  </si>
  <si>
    <t>Kiribati IS renewal</t>
  </si>
  <si>
    <t>Kiribati HFC project implementation</t>
  </si>
  <si>
    <t>Kuwait HPMP implementation (Stage II)</t>
  </si>
  <si>
    <t>Kuwait HPMP preparation (Stage III)</t>
  </si>
  <si>
    <t>UNEP is a lead</t>
  </si>
  <si>
    <t>Kuwait IS renewal</t>
  </si>
  <si>
    <t>Kyrgyzstan IS renewal</t>
  </si>
  <si>
    <t>Kyrgyzstan  HFC project implementation</t>
  </si>
  <si>
    <t>Preparation of national inventories of banks of waste-controlled substances and national action plan</t>
  </si>
  <si>
    <t>Kyrgyzstan ODS Banks</t>
  </si>
  <si>
    <t>Lao HPMP implementation  (Stage II)</t>
  </si>
  <si>
    <t>Lao IS renewal</t>
  </si>
  <si>
    <t>Lao PDR HFC project implementation</t>
  </si>
  <si>
    <t>Lesotho IS renewal</t>
  </si>
  <si>
    <t>Lesotho HFC project implementation</t>
  </si>
  <si>
    <t>Liberia HPMP implementation  (Stage II)</t>
  </si>
  <si>
    <t>Liberia IS renewal</t>
  </si>
  <si>
    <t>Madagascar HPMP implementation  (Stage II)</t>
  </si>
  <si>
    <t>Madagascar IS renewal</t>
  </si>
  <si>
    <t xml:space="preserve">Madagascar  HFC Phase down plan preparation </t>
  </si>
  <si>
    <t>UNEP is a lead agency in coopepration with UNIDO. From BP 2023-2025. KA has not been ratified yet</t>
  </si>
  <si>
    <t>Malawi  HPMP implementation  (Stage II)</t>
  </si>
  <si>
    <t>Malawi IS renewal</t>
  </si>
  <si>
    <t>As planned. Minimum is 60K per year why Malawi is less than 180K? This is a question to MLFS?</t>
  </si>
  <si>
    <t>Malawi HFC project implementation</t>
  </si>
  <si>
    <t>Maldives IS renewal</t>
  </si>
  <si>
    <t>Maldives HFC project implementation</t>
  </si>
  <si>
    <t>Maldives ODS Banks</t>
  </si>
  <si>
    <t>Planned in 2024</t>
  </si>
  <si>
    <t>Maldives (the) EE under 91/65</t>
  </si>
  <si>
    <t xml:space="preserve">UNDP as a cooperating agency </t>
  </si>
  <si>
    <t>Mali HPMP implementation  (Stage II)</t>
  </si>
  <si>
    <t>Moved to 2024. HPMP stage 1 last tranch was approved at ExCom-92</t>
  </si>
  <si>
    <t>Mali IS renewal</t>
  </si>
  <si>
    <t xml:space="preserve">Mali  HFC Phase down plan preparation </t>
  </si>
  <si>
    <t xml:space="preserve">UNEP is a lead agency in cooperation with UNDP. From BP 2023-2025. KA ratified. </t>
  </si>
  <si>
    <t>Marshall Islands HPMP implementation  (Stage II)</t>
  </si>
  <si>
    <t>Marshall Islands IS renewal</t>
  </si>
  <si>
    <t>Marshall Islands (the) HFC project implementation</t>
  </si>
  <si>
    <t>Mauritania HPMP implementation</t>
  </si>
  <si>
    <t>Mauritania HPMP preparation (Stage II)</t>
  </si>
  <si>
    <t>The HPMP stage 1 for Mauritania until 2025</t>
  </si>
  <si>
    <t>Mauritania IS renewal</t>
  </si>
  <si>
    <t xml:space="preserve">Mauritania HFC Phase down plan preparation </t>
  </si>
  <si>
    <t>Mauritius IS renewal</t>
  </si>
  <si>
    <t>Mexico HFC project implementation</t>
  </si>
  <si>
    <t>UNIDO is a lead agency. KIP was submitted to ExCom 93 and UNEP's components totals $1,031,349 (excluding support costs). The first tranche of UNEP's components is for $343,783  excluding support costs. The figures are subject to change based on current negotiations with the Secretariat.</t>
  </si>
  <si>
    <t>Micronesia HPMP implementation (Stage II)</t>
  </si>
  <si>
    <t>Micronesia IS renewal</t>
  </si>
  <si>
    <t>Micronesia HFC project implementation</t>
  </si>
  <si>
    <t>Mongolia HPMP implementation (Stage II)</t>
  </si>
  <si>
    <t>Mongolia IS renewal</t>
  </si>
  <si>
    <t>Mongolia HFC project implementation</t>
  </si>
  <si>
    <t>UNEP is a lead agency in cooperation with Japan (possibly)</t>
  </si>
  <si>
    <t>Morocco IS renewal</t>
  </si>
  <si>
    <t>The IS renewal was delayed for a few years</t>
  </si>
  <si>
    <t>Mozambique HPMP implementation (Stage II)</t>
  </si>
  <si>
    <t>Moved to 2024 as HPMP stage 1 is delayed</t>
  </si>
  <si>
    <t>Mozambique IS renewal</t>
  </si>
  <si>
    <t>Mozambique HFC project implementation</t>
  </si>
  <si>
    <t>Myanmar HPMP implementation (Stage II)</t>
  </si>
  <si>
    <t>Political unrest. Moved to 2025</t>
  </si>
  <si>
    <t>Myanmar IS renewal</t>
  </si>
  <si>
    <t>The unrest in the country. Moved to 2025</t>
  </si>
  <si>
    <t xml:space="preserve">Myanmar HFC Phase down plan preparation </t>
  </si>
  <si>
    <t>Moved to 2025. UN sanctions</t>
  </si>
  <si>
    <t>Namibia IS renewal</t>
  </si>
  <si>
    <t>Namibia HFC project implementation</t>
  </si>
  <si>
    <t>Nauru HPMP implementation (Stage II)</t>
  </si>
  <si>
    <t>Nauru  IS renewal</t>
  </si>
  <si>
    <t xml:space="preserve">Delayed a few years. Moved to 2024 as current IS has a balance. </t>
  </si>
  <si>
    <t>Nauru HFC project implementation</t>
  </si>
  <si>
    <t>Nepal HPMP implementation (Stage II)</t>
  </si>
  <si>
    <t>Nepal IS renewal</t>
  </si>
  <si>
    <t xml:space="preserve">The IS renewal was moved from 2022 to 2024 as it has still large balance.  </t>
  </si>
  <si>
    <t xml:space="preserve">Nepal HFC Phase down plan preparation </t>
  </si>
  <si>
    <t>UNEP is a lead agency in cooperation with UNDP.  From BP 2023-2025. KA has not been ratified yet</t>
  </si>
  <si>
    <t>Nicaragua HPMP implementation (Stage II)</t>
  </si>
  <si>
    <t>Nicaragua IS renewal</t>
  </si>
  <si>
    <t>Nicaragua HFC project implementation</t>
  </si>
  <si>
    <t>Niger HPMP implementation (Stage II)</t>
  </si>
  <si>
    <t>Niger IS renewal</t>
  </si>
  <si>
    <t>Niger  HFC project implementation</t>
  </si>
  <si>
    <t>UNIDOis a lead. Resubmiited to ExCom 93</t>
  </si>
  <si>
    <t>Nigeria HFC project implementation</t>
  </si>
  <si>
    <t>Niue HPMP implementation (Stage II)</t>
  </si>
  <si>
    <t>Niue IS renewal</t>
  </si>
  <si>
    <t>Niue HFC project implementation</t>
  </si>
  <si>
    <t>Oman HPMP implementation (Stage III)</t>
  </si>
  <si>
    <t xml:space="preserve">Oman HFC Phase down plan preparation </t>
  </si>
  <si>
    <t xml:space="preserve">UNIDO is a lead agency. KA has not been ratified yet. </t>
  </si>
  <si>
    <t>Pakistan HPMP implementation (Stage III)</t>
  </si>
  <si>
    <t>Pakistan HFC Phase down plan preparation</t>
  </si>
  <si>
    <t>Palau HPMP implementation (Stage II)</t>
  </si>
  <si>
    <t>Palau IS renewal</t>
  </si>
  <si>
    <t>Palau HFC project implementation</t>
  </si>
  <si>
    <t>Paraguay HPMP implementation (Stage II)</t>
  </si>
  <si>
    <t>According to the proposal</t>
  </si>
  <si>
    <t>UNEP and UNDP</t>
  </si>
  <si>
    <t>Paraguay IS renewal</t>
  </si>
  <si>
    <t>Paraguay ODS Banks</t>
  </si>
  <si>
    <t>Peru HPMP implementation (Stage II)</t>
  </si>
  <si>
    <t>Peru IS renewal</t>
  </si>
  <si>
    <t>Peru ODS Banks</t>
  </si>
  <si>
    <t>UNEP is consulted by the Government</t>
  </si>
  <si>
    <t>Philippines IS renewal</t>
  </si>
  <si>
    <t>Qatar  HPMP implementation (Stage II)</t>
  </si>
  <si>
    <t>Qatar  HPMP prepration (Stage III)</t>
  </si>
  <si>
    <t>Qatar IS renewal</t>
  </si>
  <si>
    <t>Qatar HFC Phase down plan preparation</t>
  </si>
  <si>
    <t>Regional</t>
  </si>
  <si>
    <t>Stage 2 - HCFC Phase-out Management Plan (regional)</t>
  </si>
  <si>
    <t>Regional PIC HPMP Implementation</t>
  </si>
  <si>
    <t>Republic of Moldova HPMP implementation  (Stage III)</t>
  </si>
  <si>
    <t>Republic of Moldova IS renewal</t>
  </si>
  <si>
    <t>Republic of Moldova (the) HFC project implementation</t>
  </si>
  <si>
    <t>Republic of Moldova (the) EE under 91/65</t>
  </si>
  <si>
    <t>Pilot project under the window</t>
  </si>
  <si>
    <t>Rwanda HPMP implementation (Stage II)</t>
  </si>
  <si>
    <t>Rwanda IS renewal</t>
  </si>
  <si>
    <t>Rwanda HFC project implementation</t>
  </si>
  <si>
    <t>Saint Kitts  HPMP preparation (Stage II)</t>
  </si>
  <si>
    <t>Saint Kitts and Nevis HPMP implementation (Stage II)</t>
  </si>
  <si>
    <t>Saint Kitts and the Nevis IS renewal</t>
  </si>
  <si>
    <t>Saint Lucia HPMP implementation (Stage II)</t>
  </si>
  <si>
    <t>Saint Lucia IS renewal</t>
  </si>
  <si>
    <t>Saint Lucia HFC project implementation</t>
  </si>
  <si>
    <t>Saint Vincent and the Grenadines HPMP implementation</t>
  </si>
  <si>
    <t>Saint Vincent and the Grenadines IS renewal</t>
  </si>
  <si>
    <t xml:space="preserve">Moved to 2024 as current IS has a balance. Confirmed  </t>
  </si>
  <si>
    <t>Samoa HPMP implementation (Stage II)</t>
  </si>
  <si>
    <t>Samoa IS renewal</t>
  </si>
  <si>
    <t>Samoa HFC project implementation</t>
  </si>
  <si>
    <t>Sao Tome &amp; Principe HPMP implementation (Stage II)</t>
  </si>
  <si>
    <t>Moved to 2024. More time required for data collection</t>
  </si>
  <si>
    <t>Sao Tome &amp; Principe IS renewal</t>
  </si>
  <si>
    <t>Sao Tome and Principe HFC project implementation</t>
  </si>
  <si>
    <t>Saudi Arabia HPMP implementation (Stage II)</t>
  </si>
  <si>
    <t>Saudi Arabia IS renewal</t>
  </si>
  <si>
    <t>Senegal HPMP implementation (Stage II)</t>
  </si>
  <si>
    <t>Senegal HPMP preparation  (Stage III)</t>
  </si>
  <si>
    <t>Senegal IS renewal</t>
  </si>
  <si>
    <t>Senegal HFC project implementation</t>
  </si>
  <si>
    <t>Total: 426.000 USD</t>
  </si>
  <si>
    <t>Serbia HPMP preparation (Stage III)</t>
  </si>
  <si>
    <t>UNIDO is a lead agency. Planned to ExCom-93</t>
  </si>
  <si>
    <t>Serbia HPMP implementation  (Stage III)</t>
  </si>
  <si>
    <t>Serbia HFC project implementation</t>
  </si>
  <si>
    <t>Seychelles IS renewal</t>
  </si>
  <si>
    <t>Seychelles HFC project implementation</t>
  </si>
  <si>
    <t>UNEP is a lead agency in cooperation with Germany</t>
  </si>
  <si>
    <t>Sierra Leone HPMP implementation (Stage II)</t>
  </si>
  <si>
    <t>Sierra Leone IS renewal</t>
  </si>
  <si>
    <t>Sierra Leone HFC project implementation</t>
  </si>
  <si>
    <t>Solomon Islands HPMP implementation (Stage II)</t>
  </si>
  <si>
    <t>Solomon Islands IS renewal</t>
  </si>
  <si>
    <t>Solomon Islands HFC project implementation</t>
  </si>
  <si>
    <t>Somalia IS renewal</t>
  </si>
  <si>
    <t>Somalia HFC project implementation</t>
  </si>
  <si>
    <t xml:space="preserve">UNIDO is a lead agency. NON-LVC treated as LVC. Question to the Government. </t>
  </si>
  <si>
    <t>Total: 240,000</t>
  </si>
  <si>
    <t>South Sudan HPMP Stage I</t>
  </si>
  <si>
    <t>UNEP is a lead agency. HPMP stage 2</t>
  </si>
  <si>
    <t>South Sudan HPMP implementation (Stage II)</t>
  </si>
  <si>
    <t xml:space="preserve">PRP is submitted to ExCom-93. Moved to 2025 as HPMP stage 1 is delayed </t>
  </si>
  <si>
    <t>South Sudan IS renewal</t>
  </si>
  <si>
    <t xml:space="preserve">South Siudan  HFC Phase down plan preparation </t>
  </si>
  <si>
    <t>UNEP is a lead agency in cooperation with UNIDO.  From BP 2023-2025.  KA has not been ratified yet</t>
  </si>
  <si>
    <t>Sri Lanka HPMP implementation (Stage II)</t>
  </si>
  <si>
    <t>Sri Lanka HFC project implementation</t>
  </si>
  <si>
    <t>Sri Lanka ODS Banks</t>
  </si>
  <si>
    <t>Sudan IS renewal</t>
  </si>
  <si>
    <t xml:space="preserve">Sudan HFC Phase down plan preparation </t>
  </si>
  <si>
    <t>UNIDO is a lead agency. From BP 2023-2025. KA has not been ratified yet</t>
  </si>
  <si>
    <t>Suriname HPMP implementation (Stage II)</t>
  </si>
  <si>
    <t>Suriname IS renewal</t>
  </si>
  <si>
    <t>Syria HPMP implementation (Stage I)</t>
  </si>
  <si>
    <t>Syria HPMP preparatiion (Stage II)</t>
  </si>
  <si>
    <t>Syria HPMP implementation (Stage II)</t>
  </si>
  <si>
    <t>Syrian Arab Republic HFC project implementation</t>
  </si>
  <si>
    <t>Total: 2,032.000 USD</t>
  </si>
  <si>
    <t>Timor Leste HPMP implementation (Stage II)</t>
  </si>
  <si>
    <t xml:space="preserve">Moved to 2024. Delayed. </t>
  </si>
  <si>
    <t>UNEP is a lead agency. This is HPMP stage 2</t>
  </si>
  <si>
    <t>Timor Leste HPMP preparatiion (Stage III)</t>
  </si>
  <si>
    <t>Timor-Leste HPMP implementation  (Stage III)</t>
  </si>
  <si>
    <t>Timor Leste IS</t>
  </si>
  <si>
    <t xml:space="preserve">Timore Leste HFC Phase down plan preparation </t>
  </si>
  <si>
    <t xml:space="preserve">UNEP is a lead agency </t>
  </si>
  <si>
    <t>Togo HPMP implementation (Stage II)</t>
  </si>
  <si>
    <t>Togo IS renewal</t>
  </si>
  <si>
    <t>Togo HFC project implementation</t>
  </si>
  <si>
    <t>Tonga HPMP implementation (Stage II)</t>
  </si>
  <si>
    <t xml:space="preserve">Tonga IS renewal </t>
  </si>
  <si>
    <t>Tonga HFC project implementation</t>
  </si>
  <si>
    <t>Tunisia HPMP implementation (Stage II)</t>
  </si>
  <si>
    <t xml:space="preserve">UNIDO is a lead. </t>
  </si>
  <si>
    <t>Tunisia HPMP implementation (Stage III)</t>
  </si>
  <si>
    <t>Tuvalu HPMP implementation (Stage II)</t>
  </si>
  <si>
    <t>Tuvalu IS renewal</t>
  </si>
  <si>
    <t>Tuvalu HFC project implementation</t>
  </si>
  <si>
    <t>Uganda HPMP implementation (Stage II)</t>
  </si>
  <si>
    <t>Uganda IS renewal</t>
  </si>
  <si>
    <t>Uganda HFC project implementation</t>
  </si>
  <si>
    <t>Tanzania HPMP implementation (Stage II)</t>
  </si>
  <si>
    <t>Tanzania IS renewal</t>
  </si>
  <si>
    <t>United Republic of Tanzania (the) HFC project implementation</t>
  </si>
  <si>
    <t>Vanuatu HPMP implementation (Stage II)</t>
  </si>
  <si>
    <t>Vanuatu IS renewal</t>
  </si>
  <si>
    <t>Vanuatu HFC project implementation</t>
  </si>
  <si>
    <t>Vietnam IS renewal</t>
  </si>
  <si>
    <t>Vit Nam HFC project implementation</t>
  </si>
  <si>
    <t>Yemen IS renewal</t>
  </si>
  <si>
    <t>Zambia HPMP implementation (Stage II)</t>
  </si>
  <si>
    <t>Zambia IS renewal</t>
  </si>
  <si>
    <t>Zambia HFC project implementation</t>
  </si>
  <si>
    <t>Zimbabwe HPMP implementation (Stage II)</t>
  </si>
  <si>
    <t>Zimbabwe IS renewal</t>
  </si>
  <si>
    <t>Zimbabwe HFC project implementation</t>
  </si>
  <si>
    <t>South Africa IS renewal</t>
  </si>
  <si>
    <t>New entry</t>
  </si>
  <si>
    <t>HPMP - Stage II</t>
  </si>
  <si>
    <t>UNEP lead; UNIDO cooperating implementing agency</t>
  </si>
  <si>
    <t>Pending NOU appointment, 2023 tranche moved to 2026.</t>
  </si>
  <si>
    <t>HFC phase-down National Implementation plan (Preparation)</t>
  </si>
  <si>
    <t>Pending NOU appointment</t>
  </si>
  <si>
    <t>UNIDO lead; UNEP cooperating implementing agency</t>
  </si>
  <si>
    <t>HPMP - Stage III</t>
  </si>
  <si>
    <t>Institutional strengthening</t>
  </si>
  <si>
    <t>IS is being transferred to UNIDO</t>
  </si>
  <si>
    <t>KIP - Stage I</t>
  </si>
  <si>
    <t>Values are based on the responses to the project document submitted on 6 October for the 93rd meeting. Metric tonnes are for indicative purposes only.</t>
  </si>
  <si>
    <t>HPMP - Stage I</t>
  </si>
  <si>
    <t>UNIDO single implementing agency</t>
  </si>
  <si>
    <t>2024 activity is from 2023 business plan. Two tranche combined in 2024 (2014 and 2017).</t>
  </si>
  <si>
    <t>UNIDO lead implementing agency, UNEP cooperating</t>
  </si>
  <si>
    <t>ODP values include HCFC-22 to be phased out by 2025, as per HPMP stage II proposal and corresponding draft agreement submitted to 93rd meeting and subsequently withdrawn. Other entries are deleted cause manufacturing component is transformed into technical assistance and HCFC-141b phase out is moved under Stage III.</t>
  </si>
  <si>
    <t>Destruction of emissions of HFC-23 generated in the production of HCFC-22</t>
  </si>
  <si>
    <t>Values have been updated based on methodology presented at 93 IACM. Funding values and metric tonnes are for indicative purposes only.</t>
  </si>
  <si>
    <t>Energy efficiency pilot project</t>
  </si>
  <si>
    <t>Values are based on draft agreement submitted to the 93rd meeting and consequently withdrawn. Requested amount at the 93rd meeting is moved to 2024. The energy efficiency project was submitted as part of KIP.</t>
  </si>
  <si>
    <t>Request was submitted to the 93rd meeting and consequently withdrawn. Metric tonnes are for indicative purposes only.</t>
  </si>
  <si>
    <t xml:space="preserve">Preparation of Stage III HPMP </t>
  </si>
  <si>
    <t>Funding values and metric tonnes are for indicative purposes only. Distribution of values between agencies are for business planning purposes only; actual values at the time of submission might vary. Calculations are done using the BP review methodology.</t>
  </si>
  <si>
    <t>2024 tranche was requested ahead of schedule at the 93rd meeting, therefore removed from the BP for 2024.</t>
  </si>
  <si>
    <t>Values are as per draft agreement submitted to the 93rd meeting. Metric tonnes are for indicative purposes only.</t>
  </si>
  <si>
    <t xml:space="preserve">2024 activity is from 2023 business plan. </t>
  </si>
  <si>
    <t>Not available officially reported data to MLFS on HFC consumption in 2020.  If the average of the two years is taken, then country is non-LVC; if the average of three years is taken and taking 2020 as 0, then country is LVC. For the BP purposes the BP review methodology has been applied, not the 93 IACM methodology. Funding values and metric tonnes are for indicative purposes only.</t>
  </si>
  <si>
    <t>ODS inventories</t>
  </si>
  <si>
    <t>National Inventories for ODS Banks (Preparation)</t>
  </si>
  <si>
    <t>Funding values and metric tonnes are for indicative purposes only. Distribution of values between agencies are for business planning purposes only; actual values at the time of submission might vary. Average consumption in the baseline years in the servicing sector is calculated based on reported data to the MLFS for two years only.</t>
  </si>
  <si>
    <t>UNDP lead; GIZ and UNIDO cooperating implementing agencies</t>
  </si>
  <si>
    <t xml:space="preserve">Funding values and metric tonnes are for indicative purposes only. </t>
  </si>
  <si>
    <t xml:space="preserve">Funding values and metric tonnes are for indicative purposes only. Distribution of values between agencies are for business planning purposes only; actual values at the time of submission might vary. </t>
  </si>
  <si>
    <t>REF-Servicing And Air conditioning</t>
  </si>
  <si>
    <t xml:space="preserve">Preparation of Stage II HPMP </t>
  </si>
  <si>
    <t xml:space="preserve">Funding values and metric tonnes are for indicative purposes only. Distribution of values between agencies are for business planning purposes only; actual values at the time of submission might vary. For the BP purposes the BP review methodology has been applied, not the 93 IACM methodology. </t>
  </si>
  <si>
    <t>UNIDO sector lead; Italy Coop.</t>
  </si>
  <si>
    <t>HCFC-22/ HCFC-141b</t>
  </si>
  <si>
    <t>UNIDO sector lead; Germany Coop.</t>
  </si>
  <si>
    <t>Values are as per the draft agreement submitted to the 93rd meeting. Metric tonnes are for indicative purposes only.</t>
  </si>
  <si>
    <t>Funding values and metric tonnes are for indicative purposes only. Distribution of values between agencies are for business planning purposes only; actual values at the time of submission might vary. For the BP purposes the BP review methodology has been applied, not the 93 IACM methodology.</t>
  </si>
  <si>
    <t>UNDP lead; UNIDO and UNEP cooperating implementing agencies</t>
  </si>
  <si>
    <t>KIP Stage I submitted to the 93rd meeting. The funding levels in the business plan are adjusted in accordance with the draft Agreement submitted to the 93rd meeting.  Metric tonnes are for indicative purposes only.</t>
  </si>
  <si>
    <t>UNIDO lead; UNDP, GIZ and UNEP cooperating implementing agencies</t>
  </si>
  <si>
    <t>Preparation HPMP Stage III</t>
  </si>
  <si>
    <t>UNIDO lead; UNDP and UNEP cooperating implementing agencies</t>
  </si>
  <si>
    <t xml:space="preserve">KIP Preparation is submitted to the 93rd meeting. Values are estimates based on the total consumption of HFC in baseline years, as there is no officially reported data per sector. IACM 93 methodology is applied. Funding values and metric tonnes are for indicative purposes only. </t>
  </si>
  <si>
    <t>PRP for KIP is being requested at the 93rd meeting</t>
  </si>
  <si>
    <t>Values are as per draft agreement submitted to the 93rd meeting and subsequently withdrawn. Requested tranche in 2023 is moved to 2024, submission in 2024 will depend on the political situation in the country.</t>
  </si>
  <si>
    <t xml:space="preserve">Funding values and metric tonnes are for indicative purposes only. Distribution of values between agencies are for business planning purposes only; actual values at the time of submission might vary. Estimates are done based on import data reported to MLFS, as no sectorial data was reported. </t>
  </si>
  <si>
    <t>Core Unit Funding</t>
  </si>
  <si>
    <t>Gender mainstreaming for LVC</t>
  </si>
  <si>
    <t>Based on MLFS guidance, UNIDO is including the gender project submitted to the 93rd meeting and consequently withdrawn, in the BP for 2024. Supplementary document with the project rationale and expected outcomes is submitted with the Business Plan.</t>
  </si>
  <si>
    <t>Values are as per draft agreement submitted to the 93rd meeting.</t>
  </si>
  <si>
    <t xml:space="preserve">Funding values and metric tonnes are for indicative purposes only. Distribution of values between agencies are for business planning purposes only; actual values at the time of submission might vary. Decision on whether the government would like to apply decision 92/37(c) is pending. </t>
  </si>
  <si>
    <t xml:space="preserve">Funding values and metric tonnes are for indicative purposes only. Decision on whether the government would like to apply decision 92/37(c) is pending. </t>
  </si>
  <si>
    <t>UNDP lead; UNIDO cooperating implementing agency</t>
  </si>
  <si>
    <t xml:space="preserve">2022 and 2023 tranches included in 2024. </t>
  </si>
  <si>
    <t>UNIDO single IA</t>
  </si>
  <si>
    <t>Project is being transferred to UNIDO. Next IS phase will be requested by UNIDO instead of WB.</t>
  </si>
  <si>
    <t>Values are based on draft agreement submitted to the 93rd meeting. Metric tonnes are for indicative purposes only.</t>
  </si>
  <si>
    <t>Preparation of Stage III HPMP</t>
  </si>
  <si>
    <t>KIP investment project</t>
  </si>
  <si>
    <t>Preparation of Stage II HPMP</t>
  </si>
  <si>
    <t>Destruction of emissions of HFC-23 generated in the production of HCFC-22 in Quimobasicos</t>
  </si>
  <si>
    <t xml:space="preserve">Phase XVI of the IS project approved at the 91st meeting in December 2022 is for the period July 2023 to June 2025. Therefore, next tranche request is scheduled for first meeting of 2025. </t>
  </si>
  <si>
    <t xml:space="preserve">UNEP as lead agency for the KIP will request PRP funding for UNIDO investment component at the 93rd meeting. The investment component will be submitted in 2025. For the time being the metric tonnes and associated costs are only an estimate.  </t>
  </si>
  <si>
    <t>REF-Manufacturing</t>
  </si>
  <si>
    <t>Preparation of HPMP Stage III</t>
  </si>
  <si>
    <t>HPMP Stage II is until 2025</t>
  </si>
  <si>
    <t>Remaining eligible consumption is 16.69 ODP of HCFC-22</t>
  </si>
  <si>
    <t>Values as per draft agreement submitted at the 87th meeting and withdrawn for submission at a future meeting.</t>
  </si>
  <si>
    <t>Values are based on draft agreement submitted to the 93rd meeting. Initial funding was approved at the 91st meeting. Metric tonnes are for indicative purposes only.</t>
  </si>
  <si>
    <t>RAC-Manufacturing</t>
  </si>
  <si>
    <t xml:space="preserve">Funding values and metric tonnes are for indicative purposes only. Distribution of values between agencies are for business planning purposes only; actual values at the time of submission will vary. </t>
  </si>
  <si>
    <t>HFC phase-down National Implementation plan (investment component) (Preparation)</t>
  </si>
  <si>
    <t>Values as per draft agreement submitted at the 88th meeting.</t>
  </si>
  <si>
    <t>FOA/ REF-Servicing</t>
  </si>
  <si>
    <t>Vales adjusted as per the draft agreement posted under the 87th meeting documents. HPMP Stage II phase out target is beyond 67.5% of the baseline.</t>
  </si>
  <si>
    <t>Energy efficiency component is planned to be requested as part of the HPMP Stage III.</t>
  </si>
  <si>
    <t xml:space="preserve">Phase VII was just completed in June 2023, and Phase VIII is ongoing with sufficient funding until 2025 when the next IS phase is scheduled to be requested. </t>
  </si>
  <si>
    <t>HCFC-141b Polyols</t>
  </si>
  <si>
    <t>ODP value referring to HCFC-141b in imported pre-blended polyols to be completely phased out under Stage II, as per remaining eligible consumption included in the agreement for HPMP Stage I.</t>
  </si>
  <si>
    <t>ODP values include HCFC-22 to be completely phased out by 2030, as per remaining eligible consumption included in the agreement for HPMP Stage I.</t>
  </si>
  <si>
    <t xml:space="preserve">Funding values and metric tonnes are for indicative purposes only. Distribution of values between agencies are for business planning purposes only; actual values at the time of submission might vary. Decision on whether the government would like to apply decision 92/37(c) is pending.  Average consumption is based on data reported to MLFS for one year only. </t>
  </si>
  <si>
    <t>Funding values and metric tonnes are for indicative purposes only. Sectorial data has not been reported.</t>
  </si>
  <si>
    <t>The baseline for South Africa is 369.7 ODP tonnes, making it eligible for US$ 100,000 for the preparation of ODS inventory.</t>
  </si>
  <si>
    <t>Values as per draft agreement submitted at the 93rd meeting.</t>
  </si>
  <si>
    <t xml:space="preserve">After a long halt of activities, phase V approved at the 73rd meeting was completed in December 2022, and Phase VI is ongoing with sufficient funding until 2025 when the next IS phase is scheduled to be requested. </t>
  </si>
  <si>
    <t>Funding values and metric tonnes are for indicative purposes only. Distribution of values between agencies are for business planning purposes only; actual values at the time of submission might vary. Calculations are done based on HFC data reported to MLFS for two years.</t>
  </si>
  <si>
    <t xml:space="preserve">UNIDO single implementing agency for preparation </t>
  </si>
  <si>
    <t>UNIDO lead; UNDP cooperating implementing agency</t>
  </si>
  <si>
    <t>HPMP Stage III is planned to be submitted in 2025, therefore the EE funding (decision 89/6) is planned to be submitted under the ongoing HPMP Stage II in 2024.</t>
  </si>
  <si>
    <t>Values as per draft agreement submitted to the 93rd meeting. Metric tonnes are for indicative purposes only.</t>
  </si>
  <si>
    <t xml:space="preserve">Funding values and metric tonnes are for indicative purposes only. Distribution of values between agencies are for business planning purposes only; actual values at the time of submission might vary. Calculations are done based on reported HFC data to MLFS for  two years. </t>
  </si>
  <si>
    <t>UNDP lead, UNIDO cooperating implementing agency</t>
  </si>
  <si>
    <t xml:space="preserve">Funding values and metric tonnes are for indicative purposes only.  Distribution of values between agencies are for business planning purposes only; actual values at the time of submission might vary. </t>
  </si>
  <si>
    <t>ALL</t>
  </si>
  <si>
    <t>Secretariat</t>
  </si>
  <si>
    <t>Chemical Detail</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</si>
</sst>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_(* \(#,##0.0\);_(* &quot;-&quot;??_);_(@_)"/>
    <numFmt numFmtId="174" formatCode="#,##0.000"/>
    <numFmt numFmtId="175" formatCode="#,##0.0000"/>
    <numFmt numFmtId="176" formatCode="_(* #,##0_);_(* \(#,##0\);_(* &quot;-&quot;??_);_(@_)"/>
    <numFmt numFmtId="177" formatCode="#,##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0.0%"/>
    <numFmt numFmtId="185" formatCode="_(* #,##0.000_);_(* \(#,##0.000\);_(* &quot;-&quot;??_);_(@_)"/>
    <numFmt numFmtId="186" formatCode="_(* #,##0.0000_);_(* \(#,##0.0000\);_(* &quot;-&quot;??_);_(@_)"/>
    <numFmt numFmtId="187" formatCode="0.000"/>
    <numFmt numFmtId="188" formatCode="_-* #,##0.000_-;\-* #,##0.000_-;_-* &quot;-&quot;???_-;_-@_-"/>
    <numFmt numFmtId="189" formatCode="#,##0.000000000"/>
    <numFmt numFmtId="190" formatCode="&quot;$&quot;#,##0.00"/>
    <numFmt numFmtId="191" formatCode="_(* #,##0.00000_);_(* \(#,##0.00000\);_(* &quot;-&quot;??_);_(@_)"/>
    <numFmt numFmtId="192" formatCode="0.0000000"/>
    <numFmt numFmtId="193" formatCode="0.000000"/>
    <numFmt numFmtId="194" formatCode="0.00000"/>
    <numFmt numFmtId="195" formatCode="0.0000"/>
    <numFmt numFmtId="196" formatCode="0.00000000"/>
    <numFmt numFmtId="197" formatCode="#,##0.0000000000000"/>
    <numFmt numFmtId="198" formatCode="#,##0.00000000000000"/>
    <numFmt numFmtId="199" formatCode="#,##0.0000000000000000"/>
    <numFmt numFmtId="200" formatCode="#,##0.000000000000000"/>
    <numFmt numFmtId="201" formatCode="#,##0.000000000000"/>
    <numFmt numFmtId="202" formatCode="#,##0.00000000000"/>
    <numFmt numFmtId="203" formatCode="#,##0.0000000000"/>
    <numFmt numFmtId="204" formatCode="#,##0.00000000"/>
    <numFmt numFmtId="205" formatCode="#,##0.0000000"/>
    <numFmt numFmtId="206" formatCode="#,##0.000000"/>
    <numFmt numFmtId="207" formatCode="[$-409]mmm\-yy;@"/>
    <numFmt numFmtId="208" formatCode="_-* #,##0_-;\-* #,##0_-;_-* &quot;-&quot;??_-;_-@_-"/>
    <numFmt numFmtId="209" formatCode="0%;;;&quot;n/a&quot;"/>
    <numFmt numFmtId="210" formatCode="#,##0;;;&quot;n/a&quot;"/>
    <numFmt numFmtId="211" formatCode="mmm\-yyyy"/>
    <numFmt numFmtId="212" formatCode="#,##0.0_);\(#,##0.0\)"/>
    <numFmt numFmtId="213" formatCode="0.000%"/>
    <numFmt numFmtId="214" formatCode="#,##0.00000000000000000"/>
  </numFmts>
  <fonts count="50">
    <font>
      <sz val="10"/>
      <name val="Arial"/>
      <family val="0"/>
    </font>
    <font>
      <sz val="8"/>
      <name val="Times New Roman"/>
      <family val="1"/>
    </font>
    <font>
      <b/>
      <sz val="9"/>
      <name val="Tahoma"/>
      <family val="2"/>
    </font>
    <font>
      <sz val="9"/>
      <name val="Tahoma"/>
      <family val="2"/>
    </font>
    <font>
      <sz val="10"/>
      <name val="Times New Roman"/>
      <family val="1"/>
    </font>
    <font>
      <sz val="10"/>
      <color indexed="8"/>
      <name val="MS Sans Serif"/>
      <family val="2"/>
    </font>
    <font>
      <sz val="9"/>
      <name val="Times New Roman"/>
      <family val="1"/>
    </font>
    <font>
      <b/>
      <sz val="9"/>
      <name val="Times New Roman"/>
      <family val="1"/>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8"/>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44" fillId="0" borderId="0">
      <alignment/>
      <protection/>
    </xf>
    <xf numFmtId="0" fontId="4" fillId="0" borderId="0">
      <alignment vertical="top"/>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1">
    <xf numFmtId="0" fontId="0" fillId="0" borderId="0" xfId="0" applyAlignment="1">
      <alignment/>
    </xf>
    <xf numFmtId="49" fontId="7"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6" fillId="0" borderId="0" xfId="0" applyFont="1" applyFill="1" applyBorder="1" applyAlignment="1">
      <alignment/>
    </xf>
    <xf numFmtId="172" fontId="6" fillId="0" borderId="0" xfId="0" applyNumberFormat="1"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left" vertical="top"/>
    </xf>
    <xf numFmtId="0" fontId="6" fillId="0" borderId="0" xfId="0" applyFont="1" applyFill="1" applyAlignment="1">
      <alignment horizontal="center"/>
    </xf>
    <xf numFmtId="0" fontId="6" fillId="0" borderId="0" xfId="0" applyFont="1" applyFill="1" applyAlignment="1">
      <alignment/>
    </xf>
    <xf numFmtId="3" fontId="6" fillId="0" borderId="0" xfId="0" applyNumberFormat="1" applyFont="1" applyFill="1" applyAlignment="1">
      <alignment/>
    </xf>
    <xf numFmtId="172" fontId="6" fillId="0" borderId="0" xfId="0" applyNumberFormat="1" applyFont="1" applyFill="1" applyAlignment="1">
      <alignment/>
    </xf>
    <xf numFmtId="49" fontId="7" fillId="0" borderId="0" xfId="76" applyNumberFormat="1" applyFont="1" applyFill="1" applyBorder="1" applyAlignment="1">
      <alignment horizontal="center" vertical="top" wrapText="1"/>
      <protection/>
    </xf>
    <xf numFmtId="0" fontId="6" fillId="0" borderId="0" xfId="0" applyFont="1" applyFill="1" applyBorder="1" applyAlignment="1">
      <alignment horizontal="left" vertical="center"/>
    </xf>
    <xf numFmtId="3" fontId="6" fillId="0" borderId="0" xfId="49" applyNumberFormat="1" applyFont="1" applyFill="1" applyBorder="1" applyAlignment="1">
      <alignment horizontal="right" vertical="center"/>
    </xf>
    <xf numFmtId="172" fontId="6" fillId="0" borderId="0" xfId="49" applyNumberFormat="1" applyFont="1" applyFill="1" applyBorder="1" applyAlignment="1">
      <alignment horizontal="right" vertical="center"/>
    </xf>
    <xf numFmtId="0" fontId="8" fillId="0" borderId="0" xfId="0" applyFont="1" applyFill="1" applyBorder="1" applyAlignment="1">
      <alignment/>
    </xf>
    <xf numFmtId="0" fontId="6" fillId="0" borderId="0" xfId="0" applyFont="1" applyFill="1" applyAlignment="1">
      <alignment horizontal="left"/>
    </xf>
    <xf numFmtId="0" fontId="6" fillId="0" borderId="0" xfId="0" applyFont="1" applyFill="1" applyAlignment="1">
      <alignment horizontal="left" vertical="center"/>
    </xf>
    <xf numFmtId="0" fontId="6" fillId="0" borderId="0" xfId="0" applyFont="1" applyFill="1" applyAlignment="1">
      <alignment horizontal="center" vertical="center"/>
    </xf>
    <xf numFmtId="174" fontId="6" fillId="0" borderId="0" xfId="0" applyNumberFormat="1" applyFont="1" applyFill="1" applyAlignment="1">
      <alignment horizontal="right" vertical="top"/>
    </xf>
    <xf numFmtId="4" fontId="6" fillId="0" borderId="0" xfId="0" applyNumberFormat="1" applyFont="1" applyFill="1" applyAlignment="1">
      <alignment horizontal="right" vertical="top"/>
    </xf>
    <xf numFmtId="3" fontId="6" fillId="0" borderId="0" xfId="44" applyNumberFormat="1" applyFont="1" applyFill="1" applyBorder="1" applyAlignment="1">
      <alignment/>
    </xf>
    <xf numFmtId="0" fontId="6" fillId="0" borderId="0" xfId="0" applyFont="1" applyFill="1" applyAlignment="1">
      <alignment vertical="top"/>
    </xf>
    <xf numFmtId="172" fontId="6" fillId="0" borderId="0" xfId="0" applyNumberFormat="1" applyFont="1" applyFill="1" applyAlignment="1">
      <alignment horizontal="right" vertical="top"/>
    </xf>
    <xf numFmtId="172" fontId="6" fillId="0" borderId="0" xfId="0" applyNumberFormat="1" applyFont="1" applyFill="1" applyAlignment="1">
      <alignment horizontal="center" vertical="top"/>
    </xf>
    <xf numFmtId="3" fontId="6" fillId="0" borderId="0" xfId="0" applyNumberFormat="1" applyFont="1" applyFill="1" applyAlignment="1">
      <alignment horizontal="right" vertical="top"/>
    </xf>
    <xf numFmtId="174" fontId="6" fillId="0" borderId="0" xfId="44" applyNumberFormat="1" applyFont="1" applyFill="1" applyAlignment="1">
      <alignment horizontal="right" vertical="top"/>
    </xf>
    <xf numFmtId="172" fontId="6" fillId="0" borderId="0" xfId="0" applyNumberFormat="1" applyFont="1" applyFill="1" applyAlignment="1">
      <alignment vertical="top"/>
    </xf>
    <xf numFmtId="174" fontId="6" fillId="0" borderId="0" xfId="0" applyNumberFormat="1" applyFont="1" applyFill="1" applyAlignment="1">
      <alignment vertical="top"/>
    </xf>
    <xf numFmtId="4" fontId="6" fillId="0" borderId="0" xfId="0" applyNumberFormat="1" applyFont="1" applyFill="1" applyAlignment="1">
      <alignment vertical="top"/>
    </xf>
    <xf numFmtId="4" fontId="6" fillId="0" borderId="0" xfId="0" applyNumberFormat="1" applyFont="1" applyFill="1" applyAlignment="1">
      <alignment horizontal="center" vertical="top"/>
    </xf>
    <xf numFmtId="174" fontId="6" fillId="0" borderId="0" xfId="0" applyNumberFormat="1" applyFont="1" applyFill="1" applyAlignment="1">
      <alignment horizontal="center" vertical="top"/>
    </xf>
    <xf numFmtId="0" fontId="6" fillId="0" borderId="0" xfId="0" applyFont="1" applyFill="1" applyAlignment="1">
      <alignment horizontal="center" vertical="top"/>
    </xf>
    <xf numFmtId="0" fontId="6" fillId="0" borderId="0" xfId="0" applyFont="1" applyFill="1" applyAlignment="1">
      <alignment horizontal="left" vertical="top"/>
    </xf>
    <xf numFmtId="3" fontId="6" fillId="0" borderId="0" xfId="0" applyNumberFormat="1" applyFont="1" applyFill="1" applyAlignment="1">
      <alignment horizontal="center" vertical="top"/>
    </xf>
    <xf numFmtId="0" fontId="6" fillId="0" borderId="0" xfId="0" applyFont="1" applyFill="1" applyAlignment="1">
      <alignment horizontal="right" vertical="top"/>
    </xf>
    <xf numFmtId="174" fontId="6" fillId="0" borderId="0" xfId="42" applyNumberFormat="1" applyFont="1" applyFill="1" applyAlignment="1">
      <alignment horizontal="right" vertical="top"/>
    </xf>
    <xf numFmtId="172" fontId="7" fillId="0" borderId="0" xfId="0" applyNumberFormat="1" applyFont="1" applyFill="1" applyAlignment="1">
      <alignment horizontal="center" vertical="top" wrapText="1"/>
    </xf>
    <xf numFmtId="3" fontId="7" fillId="0" borderId="0" xfId="0" applyNumberFormat="1" applyFont="1" applyFill="1" applyAlignment="1">
      <alignment horizontal="center" vertical="top" wrapText="1"/>
    </xf>
    <xf numFmtId="3" fontId="6" fillId="0" borderId="0" xfId="0" applyNumberFormat="1" applyFont="1" applyFill="1" applyAlignment="1">
      <alignment vertical="top"/>
    </xf>
    <xf numFmtId="3" fontId="6" fillId="0" borderId="0" xfId="44" applyNumberFormat="1" applyFont="1" applyFill="1" applyBorder="1" applyAlignment="1">
      <alignment horizontal="right" vertical="center"/>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3" xfId="44"/>
    <cellStyle name="Comma 13 2" xfId="45"/>
    <cellStyle name="Comma 13 2 2" xfId="46"/>
    <cellStyle name="Comma 13 2 3" xfId="47"/>
    <cellStyle name="Comma 2" xfId="48"/>
    <cellStyle name="Comma 2 2" xfId="49"/>
    <cellStyle name="Comma 2 2 2" xfId="50"/>
    <cellStyle name="Comma 2 2 2 2" xfId="51"/>
    <cellStyle name="Comma 2 2 2 3" xfId="52"/>
    <cellStyle name="Comma 2 2 3" xfId="53"/>
    <cellStyle name="Comma 2 2 4" xfId="54"/>
    <cellStyle name="Comma 3" xfId="55"/>
    <cellStyle name="Comma 3 2" xfId="56"/>
    <cellStyle name="Comma 3 2 2" xfId="57"/>
    <cellStyle name="Comma 3 2 3" xfId="58"/>
    <cellStyle name="Comma 3 3" xfId="59"/>
    <cellStyle name="Comma 3 4" xfId="60"/>
    <cellStyle name="Comma 4" xfId="61"/>
    <cellStyle name="Currency" xfId="62"/>
    <cellStyle name="Currency [0]" xfId="63"/>
    <cellStyle name="Dezimal 2"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 2" xfId="76"/>
    <cellStyle name="Normal 3" xfId="77"/>
    <cellStyle name="Normal 4" xfId="78"/>
    <cellStyle name="Normal 6 2" xfId="79"/>
    <cellStyle name="Normal 7" xfId="80"/>
    <cellStyle name="Note" xfId="81"/>
    <cellStyle name="Output" xfId="82"/>
    <cellStyle name="Percent" xfId="83"/>
    <cellStyle name="Percent 10 2" xfId="84"/>
    <cellStyle name="Percent 2" xfId="85"/>
    <cellStyle name="Standard 2" xfId="86"/>
    <cellStyle name="Title" xfId="87"/>
    <cellStyle name="Total" xfId="88"/>
    <cellStyle name="Warning Text"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A808"/>
  <sheetViews>
    <sheetView tabSelected="1" zoomScale="110" zoomScaleNormal="110" zoomScalePageLayoutView="0" workbookViewId="0" topLeftCell="B1">
      <selection activeCell="G17" sqref="G17"/>
    </sheetView>
  </sheetViews>
  <sheetFormatPr defaultColWidth="9.140625" defaultRowHeight="12.75"/>
  <cols>
    <col min="1" max="1" width="9.8515625" style="32" hidden="1" customWidth="1"/>
    <col min="2" max="2" width="8.8515625" style="32" customWidth="1"/>
    <col min="3" max="3" width="8.7109375" style="32" customWidth="1"/>
    <col min="4" max="4" width="9.7109375" style="32" customWidth="1"/>
    <col min="5" max="5" width="5.8515625" style="32" customWidth="1"/>
    <col min="6" max="6" width="6.28125" style="32" customWidth="1"/>
    <col min="7" max="7" width="8.57421875" style="32" customWidth="1"/>
    <col min="8" max="8" width="7.28125" style="32" customWidth="1"/>
    <col min="9" max="9" width="12.421875" style="32" customWidth="1"/>
    <col min="10" max="10" width="18.28125" style="32" customWidth="1"/>
    <col min="11" max="11" width="7.57421875" style="34" customWidth="1"/>
    <col min="12" max="13" width="6.28125" style="24" customWidth="1"/>
    <col min="14" max="14" width="6.28125" style="34" customWidth="1"/>
    <col min="15" max="16" width="6.28125" style="24" customWidth="1"/>
    <col min="17" max="17" width="6.28125" style="25" customWidth="1"/>
    <col min="18" max="19" width="6.28125" style="23" customWidth="1"/>
    <col min="20" max="20" width="8.28125" style="25" customWidth="1"/>
    <col min="21" max="21" width="6.28125" style="23" customWidth="1"/>
    <col min="22" max="22" width="6.28125" style="24" customWidth="1"/>
    <col min="23" max="23" width="6.7109375" style="32" customWidth="1"/>
    <col min="24" max="25" width="6.7109375" style="19" customWidth="1"/>
    <col min="26" max="26" width="9.421875" style="19" customWidth="1"/>
    <col min="27" max="27" width="6.57421875" style="20" customWidth="1"/>
    <col min="28" max="28" width="5.421875" style="19" customWidth="1"/>
    <col min="29" max="29" width="9.28125" style="35" customWidth="1"/>
    <col min="30" max="30" width="9.00390625" style="35" customWidth="1"/>
    <col min="31" max="31" width="7.8515625" style="35" customWidth="1"/>
    <col min="32" max="32" width="7.8515625" style="33" customWidth="1"/>
    <col min="33" max="33" width="7.8515625" style="32" customWidth="1"/>
    <col min="34" max="34" width="9.421875" style="32" customWidth="1"/>
    <col min="35" max="35" width="7.8515625" style="33" customWidth="1"/>
    <col min="36" max="36" width="8.7109375" style="32" customWidth="1"/>
    <col min="37" max="37" width="7.8515625" style="32" customWidth="1"/>
    <col min="38" max="38" width="10.421875" style="32" customWidth="1"/>
    <col min="39" max="39" width="7.8515625" style="32" customWidth="1"/>
    <col min="40" max="40" width="8.7109375" style="31" customWidth="1"/>
    <col min="41" max="41" width="6.57421875" style="24" customWidth="1"/>
    <col min="42" max="42" width="7.00390625" style="24" customWidth="1"/>
    <col min="43" max="43" width="8.57421875" style="31" customWidth="1"/>
    <col min="44" max="44" width="10.00390625" style="24" customWidth="1"/>
    <col min="45" max="45" width="6.28125" style="24" customWidth="1"/>
    <col min="46" max="46" width="8.00390625" style="28" customWidth="1"/>
    <col min="47" max="47" width="6.28125" style="27" customWidth="1"/>
    <col min="48" max="48" width="7.7109375" style="23" customWidth="1"/>
    <col min="49" max="49" width="8.28125" style="19" customWidth="1"/>
    <col min="50" max="50" width="6.7109375" style="23" customWidth="1"/>
    <col min="51" max="51" width="7.00390625" style="23" customWidth="1"/>
    <col min="52" max="52" width="8.7109375" style="19" customWidth="1"/>
    <col min="53" max="53" width="6.00390625" style="20" customWidth="1"/>
    <col min="54" max="54" width="5.421875" style="23" customWidth="1"/>
    <col min="55" max="55" width="9.57421875" style="19" customWidth="1"/>
    <col min="56" max="56" width="7.140625" style="20" customWidth="1"/>
    <col min="57" max="57" width="6.00390625" style="23" customWidth="1"/>
    <col min="58" max="58" width="9.28125" style="19" customWidth="1"/>
    <col min="59" max="59" width="6.421875" style="20" customWidth="1"/>
    <col min="60" max="60" width="6.7109375" style="23" customWidth="1"/>
    <col min="61" max="61" width="9.00390625" style="19" customWidth="1"/>
    <col min="62" max="62" width="8.00390625" style="20" customWidth="1"/>
    <col min="63" max="63" width="6.421875" style="23" customWidth="1"/>
    <col min="64" max="64" width="4.8515625" style="24" customWidth="1"/>
    <col min="65" max="65" width="5.8515625" style="24" customWidth="1"/>
    <col min="66" max="66" width="7.28125" style="24" customWidth="1"/>
    <col min="67" max="67" width="6.7109375" style="24" customWidth="1"/>
    <col min="68" max="68" width="5.8515625" style="24" customWidth="1"/>
    <col min="69" max="69" width="7.140625" style="25" customWidth="1"/>
    <col min="70" max="70" width="6.57421875" style="25" customWidth="1"/>
    <col min="71" max="71" width="6.28125" style="19" customWidth="1"/>
    <col min="72" max="72" width="7.00390625" style="20" customWidth="1"/>
    <col min="73" max="73" width="7.7109375" style="19" customWidth="1"/>
    <col min="74" max="75" width="8.28125" style="36" customWidth="1"/>
    <col min="76" max="76" width="11.57421875" style="23" customWidth="1"/>
    <col min="77" max="77" width="7.8515625" style="20" customWidth="1"/>
    <col min="78" max="78" width="8.7109375" style="20" customWidth="1"/>
    <col min="79" max="79" width="8.421875" style="20" customWidth="1"/>
    <col min="80" max="80" width="9.421875" style="19" customWidth="1"/>
    <col min="81" max="82" width="9.57421875" style="27" customWidth="1"/>
    <col min="83" max="83" width="7.421875" style="28" customWidth="1"/>
    <col min="84" max="84" width="9.00390625" style="29" customWidth="1"/>
    <col min="85" max="85" width="10.28125" style="27" customWidth="1"/>
    <col min="86" max="86" width="5.28125" style="29" customWidth="1"/>
    <col min="87" max="87" width="7.28125" style="19" customWidth="1"/>
    <col min="88" max="88" width="6.140625" style="23" customWidth="1"/>
    <col min="89" max="89" width="6.8515625" style="20" customWidth="1"/>
    <col min="90" max="90" width="7.421875" style="28" customWidth="1"/>
    <col min="91" max="91" width="6.57421875" style="27" customWidth="1"/>
    <col min="92" max="92" width="5.28125" style="29" customWidth="1"/>
    <col min="93" max="93" width="7.57421875" style="28" customWidth="1"/>
    <col min="94" max="94" width="6.7109375" style="27" customWidth="1"/>
    <col min="95" max="95" width="5.7109375" style="29" customWidth="1"/>
    <col min="96" max="96" width="6.8515625" style="28" customWidth="1"/>
    <col min="97" max="97" width="6.421875" style="27" customWidth="1"/>
    <col min="98" max="98" width="5.28125" style="29" customWidth="1"/>
    <col min="99" max="99" width="7.421875" style="28" customWidth="1"/>
    <col min="100" max="100" width="6.00390625" style="27" customWidth="1"/>
    <col min="101" max="101" width="6.28125" style="29" customWidth="1"/>
    <col min="102" max="102" width="7.8515625" style="28" customWidth="1"/>
    <col min="103" max="103" width="7.421875" style="27" customWidth="1"/>
    <col min="104" max="104" width="5.7109375" style="29" customWidth="1"/>
    <col min="105" max="105" width="4.57421875" style="30" customWidth="1"/>
    <col min="106" max="106" width="5.7109375" style="31" customWidth="1"/>
    <col min="107" max="107" width="6.421875" style="31" customWidth="1"/>
    <col min="108" max="108" width="4.8515625" style="31" customWidth="1"/>
    <col min="109" max="109" width="6.140625" style="30" customWidth="1"/>
    <col min="110" max="110" width="5.421875" style="30" customWidth="1"/>
    <col min="111" max="111" width="4.8515625" style="32" customWidth="1"/>
    <col min="112" max="112" width="5.57421875" style="32" customWidth="1"/>
    <col min="113" max="113" width="5.421875" style="32" customWidth="1"/>
    <col min="114" max="114" width="6.00390625" style="32" customWidth="1"/>
    <col min="115" max="115" width="9.7109375" style="22" customWidth="1"/>
    <col min="116" max="116" width="10.7109375" style="22" customWidth="1"/>
    <col min="117" max="117" width="5.28125" style="33" customWidth="1"/>
    <col min="118" max="118" width="8.8515625" style="33" customWidth="1"/>
    <col min="119" max="119" width="8.8515625" style="22" customWidth="1"/>
    <col min="120" max="120" width="10.28125" style="22" customWidth="1"/>
    <col min="121" max="121" width="8.28125" style="22" customWidth="1"/>
    <col min="122" max="122" width="9.28125" style="33" customWidth="1"/>
    <col min="123" max="124" width="8.7109375" style="22" customWidth="1"/>
    <col min="125" max="125" width="8.8515625" style="22" customWidth="1"/>
    <col min="126" max="126" width="11.28125" style="32" customWidth="1"/>
    <col min="127" max="127" width="8.8515625" style="22" customWidth="1"/>
    <col min="128" max="128" width="13.140625" style="22" customWidth="1"/>
    <col min="129" max="130" width="10.140625" style="22" customWidth="1"/>
    <col min="131" max="131" width="8.8515625" style="32" customWidth="1"/>
    <col min="132" max="16384" width="8.8515625" style="22" customWidth="1"/>
  </cols>
  <sheetData>
    <row r="1" spans="1:27" s="2" customFormat="1" ht="96">
      <c r="A1" s="11" t="s">
        <v>152</v>
      </c>
      <c r="B1" s="1" t="s">
        <v>0</v>
      </c>
      <c r="C1" s="1" t="s">
        <v>1</v>
      </c>
      <c r="D1" s="1" t="s">
        <v>5</v>
      </c>
      <c r="E1" s="1" t="s">
        <v>6</v>
      </c>
      <c r="F1" s="1" t="s">
        <v>3</v>
      </c>
      <c r="G1" s="1" t="s">
        <v>895</v>
      </c>
      <c r="H1" s="1" t="s">
        <v>7</v>
      </c>
      <c r="I1" s="1" t="s">
        <v>8</v>
      </c>
      <c r="J1" s="1" t="s">
        <v>9</v>
      </c>
      <c r="K1" s="38" t="s">
        <v>193</v>
      </c>
      <c r="L1" s="37" t="s">
        <v>194</v>
      </c>
      <c r="M1" s="37" t="s">
        <v>195</v>
      </c>
      <c r="N1" s="38" t="s">
        <v>196</v>
      </c>
      <c r="O1" s="37" t="s">
        <v>197</v>
      </c>
      <c r="P1" s="37" t="s">
        <v>198</v>
      </c>
      <c r="Q1" s="38" t="s">
        <v>199</v>
      </c>
      <c r="R1" s="37" t="s">
        <v>200</v>
      </c>
      <c r="S1" s="37" t="s">
        <v>201</v>
      </c>
      <c r="T1" s="38" t="s">
        <v>202</v>
      </c>
      <c r="U1" s="37" t="s">
        <v>203</v>
      </c>
      <c r="V1" s="37" t="s">
        <v>204</v>
      </c>
      <c r="W1" s="2" t="s">
        <v>10</v>
      </c>
      <c r="X1" s="2" t="s">
        <v>11</v>
      </c>
      <c r="Y1" s="2" t="s">
        <v>185</v>
      </c>
      <c r="Z1" s="2" t="s">
        <v>153</v>
      </c>
      <c r="AA1" s="2" t="s">
        <v>154</v>
      </c>
    </row>
    <row r="2" spans="2:27" s="3" customFormat="1" ht="12">
      <c r="B2" s="12" t="s">
        <v>27</v>
      </c>
      <c r="C2" s="5" t="s">
        <v>30</v>
      </c>
      <c r="D2" s="5" t="s">
        <v>29</v>
      </c>
      <c r="E2" s="5" t="s">
        <v>15</v>
      </c>
      <c r="F2" s="5" t="s">
        <v>187</v>
      </c>
      <c r="G2" s="7" t="s">
        <v>13</v>
      </c>
      <c r="H2" s="12"/>
      <c r="I2" s="12" t="s">
        <v>336</v>
      </c>
      <c r="J2" s="12" t="s">
        <v>337</v>
      </c>
      <c r="K2" s="13"/>
      <c r="L2" s="14"/>
      <c r="M2" s="14"/>
      <c r="N2" s="13"/>
      <c r="O2" s="14"/>
      <c r="P2" s="14"/>
      <c r="Q2" s="13">
        <v>215.265</v>
      </c>
      <c r="R2" s="14">
        <v>2.18</v>
      </c>
      <c r="S2" s="14"/>
      <c r="T2" s="13">
        <v>54.805</v>
      </c>
      <c r="U2" s="14">
        <v>0.5557290157189766</v>
      </c>
      <c r="V2" s="14"/>
      <c r="W2" s="5" t="s">
        <v>213</v>
      </c>
      <c r="X2" s="5" t="s">
        <v>214</v>
      </c>
      <c r="Y2" s="6"/>
      <c r="Z2" s="12" t="s">
        <v>338</v>
      </c>
      <c r="AA2" s="15"/>
    </row>
    <row r="3" spans="2:27" s="3" customFormat="1" ht="12">
      <c r="B3" s="12" t="s">
        <v>27</v>
      </c>
      <c r="C3" s="5" t="s">
        <v>30</v>
      </c>
      <c r="D3" s="5" t="s">
        <v>29</v>
      </c>
      <c r="E3" s="5" t="s">
        <v>12</v>
      </c>
      <c r="F3" s="7" t="s">
        <v>26</v>
      </c>
      <c r="G3" s="7" t="s">
        <v>26</v>
      </c>
      <c r="H3" s="12"/>
      <c r="I3" s="12" t="s">
        <v>339</v>
      </c>
      <c r="J3" s="12" t="s">
        <v>340</v>
      </c>
      <c r="K3" s="13"/>
      <c r="L3" s="14"/>
      <c r="M3" s="14"/>
      <c r="N3" s="13"/>
      <c r="O3" s="14"/>
      <c r="P3" s="14"/>
      <c r="Q3" s="13">
        <v>397.44</v>
      </c>
      <c r="R3" s="14"/>
      <c r="S3" s="14"/>
      <c r="T3" s="13"/>
      <c r="U3" s="14"/>
      <c r="V3" s="14"/>
      <c r="W3" s="5" t="s">
        <v>220</v>
      </c>
      <c r="X3" s="5" t="s">
        <v>205</v>
      </c>
      <c r="Y3" s="6"/>
      <c r="Z3" s="12" t="s">
        <v>341</v>
      </c>
      <c r="AA3" s="15"/>
    </row>
    <row r="4" spans="2:27" s="3" customFormat="1" ht="12">
      <c r="B4" s="12" t="s">
        <v>27</v>
      </c>
      <c r="C4" s="5" t="s">
        <v>30</v>
      </c>
      <c r="D4" s="5" t="s">
        <v>29</v>
      </c>
      <c r="E4" s="5" t="s">
        <v>21</v>
      </c>
      <c r="F4" s="5" t="s">
        <v>218</v>
      </c>
      <c r="G4" s="5" t="s">
        <v>218</v>
      </c>
      <c r="H4" s="12"/>
      <c r="I4" s="12" t="s">
        <v>342</v>
      </c>
      <c r="J4" s="12" t="s">
        <v>343</v>
      </c>
      <c r="K4" s="13"/>
      <c r="L4" s="14"/>
      <c r="M4" s="14"/>
      <c r="N4" s="13"/>
      <c r="O4" s="14"/>
      <c r="P4" s="14"/>
      <c r="Q4" s="13">
        <v>150.29</v>
      </c>
      <c r="R4" s="14"/>
      <c r="S4" s="14"/>
      <c r="T4" s="13"/>
      <c r="U4" s="14"/>
      <c r="V4" s="14"/>
      <c r="W4" s="5" t="s">
        <v>220</v>
      </c>
      <c r="X4" s="5" t="s">
        <v>205</v>
      </c>
      <c r="Y4" s="6"/>
      <c r="Z4" s="12" t="s">
        <v>344</v>
      </c>
      <c r="AA4" s="15"/>
    </row>
    <row r="5" spans="2:27" s="3" customFormat="1" ht="12">
      <c r="B5" s="12" t="s">
        <v>27</v>
      </c>
      <c r="C5" s="7" t="s">
        <v>31</v>
      </c>
      <c r="D5" s="5" t="s">
        <v>29</v>
      </c>
      <c r="E5" s="5" t="s">
        <v>15</v>
      </c>
      <c r="F5" s="5" t="s">
        <v>187</v>
      </c>
      <c r="G5" s="7" t="s">
        <v>13</v>
      </c>
      <c r="H5" s="16"/>
      <c r="I5" s="8" t="s">
        <v>14</v>
      </c>
      <c r="J5" s="16" t="s">
        <v>796</v>
      </c>
      <c r="K5" s="9">
        <v>0</v>
      </c>
      <c r="L5" s="10">
        <v>0</v>
      </c>
      <c r="M5" s="10"/>
      <c r="N5" s="9">
        <v>0</v>
      </c>
      <c r="O5" s="10">
        <v>0</v>
      </c>
      <c r="P5" s="10"/>
      <c r="Q5" s="9">
        <v>98.1</v>
      </c>
      <c r="R5" s="10">
        <v>1.0312497198908843</v>
      </c>
      <c r="S5" s="10"/>
      <c r="T5" s="9">
        <v>22.688</v>
      </c>
      <c r="U5" s="10">
        <v>0.23850514355031954</v>
      </c>
      <c r="V5" s="10"/>
      <c r="W5" s="7" t="s">
        <v>213</v>
      </c>
      <c r="X5" s="7" t="s">
        <v>214</v>
      </c>
      <c r="Y5" s="8"/>
      <c r="Z5" s="8" t="s">
        <v>797</v>
      </c>
      <c r="AA5" s="8" t="s">
        <v>798</v>
      </c>
    </row>
    <row r="6" spans="2:27" s="3" customFormat="1" ht="12">
      <c r="B6" s="12" t="s">
        <v>27</v>
      </c>
      <c r="C6" s="7" t="s">
        <v>31</v>
      </c>
      <c r="D6" s="5" t="s">
        <v>29</v>
      </c>
      <c r="E6" s="5" t="s">
        <v>21</v>
      </c>
      <c r="F6" s="5" t="s">
        <v>218</v>
      </c>
      <c r="G6" s="5" t="s">
        <v>218</v>
      </c>
      <c r="H6" s="16"/>
      <c r="I6" s="8" t="s">
        <v>26</v>
      </c>
      <c r="J6" s="16" t="s">
        <v>799</v>
      </c>
      <c r="K6" s="9">
        <v>0</v>
      </c>
      <c r="L6" s="10">
        <v>0</v>
      </c>
      <c r="M6" s="10"/>
      <c r="N6" s="9">
        <v>0</v>
      </c>
      <c r="O6" s="10">
        <v>0</v>
      </c>
      <c r="P6" s="10"/>
      <c r="Q6" s="9">
        <v>60.99</v>
      </c>
      <c r="R6" s="10">
        <v>0</v>
      </c>
      <c r="S6" s="10"/>
      <c r="T6" s="9">
        <v>0</v>
      </c>
      <c r="U6" s="10">
        <v>0</v>
      </c>
      <c r="V6" s="10"/>
      <c r="W6" s="7" t="s">
        <v>220</v>
      </c>
      <c r="X6" s="7" t="s">
        <v>205</v>
      </c>
      <c r="Y6" s="8"/>
      <c r="Z6" s="8" t="s">
        <v>797</v>
      </c>
      <c r="AA6" s="8" t="s">
        <v>800</v>
      </c>
    </row>
    <row r="7" spans="2:27" s="3" customFormat="1" ht="12">
      <c r="B7" s="12" t="s">
        <v>32</v>
      </c>
      <c r="C7" s="5" t="s">
        <v>30</v>
      </c>
      <c r="D7" s="5" t="s">
        <v>2</v>
      </c>
      <c r="E7" s="5" t="s">
        <v>15</v>
      </c>
      <c r="F7" s="5" t="s">
        <v>187</v>
      </c>
      <c r="G7" s="7" t="s">
        <v>13</v>
      </c>
      <c r="H7" s="12"/>
      <c r="I7" s="12" t="s">
        <v>336</v>
      </c>
      <c r="J7" s="12" t="s">
        <v>345</v>
      </c>
      <c r="K7" s="13"/>
      <c r="L7" s="14"/>
      <c r="M7" s="14"/>
      <c r="N7" s="13">
        <v>10.17</v>
      </c>
      <c r="O7" s="14">
        <v>0.060000000000000005</v>
      </c>
      <c r="P7" s="14"/>
      <c r="Q7" s="13"/>
      <c r="R7" s="14"/>
      <c r="S7" s="14"/>
      <c r="T7" s="13"/>
      <c r="U7" s="14"/>
      <c r="V7" s="14"/>
      <c r="W7" s="5" t="s">
        <v>213</v>
      </c>
      <c r="X7" s="5" t="s">
        <v>214</v>
      </c>
      <c r="Y7" s="6"/>
      <c r="Z7" s="12" t="s">
        <v>346</v>
      </c>
      <c r="AA7" s="15"/>
    </row>
    <row r="8" spans="2:27" s="3" customFormat="1" ht="12">
      <c r="B8" s="12" t="s">
        <v>32</v>
      </c>
      <c r="C8" s="5" t="s">
        <v>30</v>
      </c>
      <c r="D8" s="5" t="s">
        <v>2</v>
      </c>
      <c r="E8" s="5" t="s">
        <v>15</v>
      </c>
      <c r="F8" s="5" t="s">
        <v>187</v>
      </c>
      <c r="G8" s="5" t="s">
        <v>13</v>
      </c>
      <c r="H8" s="12"/>
      <c r="I8" s="12" t="s">
        <v>347</v>
      </c>
      <c r="J8" s="12" t="s">
        <v>348</v>
      </c>
      <c r="K8" s="13"/>
      <c r="L8" s="14"/>
      <c r="M8" s="14"/>
      <c r="N8" s="13">
        <v>49.578</v>
      </c>
      <c r="O8" s="14"/>
      <c r="P8" s="14"/>
      <c r="Q8" s="13"/>
      <c r="R8" s="14"/>
      <c r="S8" s="14"/>
      <c r="T8" s="13">
        <v>49.578</v>
      </c>
      <c r="U8" s="14"/>
      <c r="V8" s="14"/>
      <c r="W8" s="5" t="s">
        <v>220</v>
      </c>
      <c r="X8" s="5" t="s">
        <v>214</v>
      </c>
      <c r="Y8" s="6"/>
      <c r="Z8" s="12" t="s">
        <v>349</v>
      </c>
      <c r="AA8" s="15"/>
    </row>
    <row r="9" spans="2:27" s="3" customFormat="1" ht="12">
      <c r="B9" s="12" t="s">
        <v>32</v>
      </c>
      <c r="C9" s="5" t="s">
        <v>30</v>
      </c>
      <c r="D9" s="5" t="s">
        <v>2</v>
      </c>
      <c r="E9" s="5" t="s">
        <v>191</v>
      </c>
      <c r="F9" s="5" t="s">
        <v>218</v>
      </c>
      <c r="G9" s="5" t="s">
        <v>218</v>
      </c>
      <c r="H9" s="12"/>
      <c r="I9" s="12" t="s">
        <v>350</v>
      </c>
      <c r="J9" s="12" t="s">
        <v>351</v>
      </c>
      <c r="K9" s="13"/>
      <c r="L9" s="14"/>
      <c r="M9" s="14"/>
      <c r="N9" s="13"/>
      <c r="O9" s="14"/>
      <c r="P9" s="14"/>
      <c r="Q9" s="13">
        <v>56.5</v>
      </c>
      <c r="R9" s="14"/>
      <c r="S9" s="14"/>
      <c r="T9" s="13"/>
      <c r="U9" s="14"/>
      <c r="V9" s="14"/>
      <c r="W9" s="5" t="s">
        <v>220</v>
      </c>
      <c r="X9" s="5" t="s">
        <v>214</v>
      </c>
      <c r="Y9" s="6"/>
      <c r="Z9" s="12" t="s">
        <v>352</v>
      </c>
      <c r="AA9" s="15"/>
    </row>
    <row r="10" spans="2:27" s="3" customFormat="1" ht="12">
      <c r="B10" s="12" t="s">
        <v>32</v>
      </c>
      <c r="C10" s="7" t="s">
        <v>31</v>
      </c>
      <c r="D10" s="5" t="s">
        <v>2</v>
      </c>
      <c r="E10" s="5" t="s">
        <v>191</v>
      </c>
      <c r="F10" s="5" t="s">
        <v>218</v>
      </c>
      <c r="G10" s="5" t="s">
        <v>218</v>
      </c>
      <c r="H10" s="16"/>
      <c r="I10" s="8" t="s">
        <v>14</v>
      </c>
      <c r="J10" s="16" t="s">
        <v>805</v>
      </c>
      <c r="K10" s="9">
        <v>0</v>
      </c>
      <c r="L10" s="10">
        <v>0</v>
      </c>
      <c r="M10" s="10">
        <v>0</v>
      </c>
      <c r="N10" s="9">
        <v>0</v>
      </c>
      <c r="O10" s="10">
        <v>0</v>
      </c>
      <c r="P10" s="10">
        <v>0</v>
      </c>
      <c r="Q10" s="9">
        <v>103.12490000000001</v>
      </c>
      <c r="R10" s="10">
        <v>0</v>
      </c>
      <c r="S10" s="10">
        <v>6.4891947777777785</v>
      </c>
      <c r="T10" s="9">
        <v>39.24</v>
      </c>
      <c r="U10" s="10">
        <v>0</v>
      </c>
      <c r="V10" s="10">
        <v>2.4692</v>
      </c>
      <c r="W10" s="7" t="s">
        <v>220</v>
      </c>
      <c r="X10" s="7" t="s">
        <v>214</v>
      </c>
      <c r="Y10" s="8"/>
      <c r="Z10" s="8" t="s">
        <v>801</v>
      </c>
      <c r="AA10" s="8" t="s">
        <v>806</v>
      </c>
    </row>
    <row r="11" spans="2:27" s="3" customFormat="1" ht="12">
      <c r="B11" s="12" t="s">
        <v>32</v>
      </c>
      <c r="C11" s="7" t="s">
        <v>31</v>
      </c>
      <c r="D11" s="5" t="s">
        <v>2</v>
      </c>
      <c r="E11" s="5" t="s">
        <v>15</v>
      </c>
      <c r="F11" s="5" t="s">
        <v>187</v>
      </c>
      <c r="G11" s="7" t="s">
        <v>13</v>
      </c>
      <c r="H11" s="16"/>
      <c r="I11" s="8" t="s">
        <v>14</v>
      </c>
      <c r="J11" s="16" t="s">
        <v>796</v>
      </c>
      <c r="K11" s="9">
        <v>0</v>
      </c>
      <c r="L11" s="10">
        <v>0</v>
      </c>
      <c r="M11" s="10"/>
      <c r="N11" s="9">
        <v>38.423</v>
      </c>
      <c r="O11" s="10">
        <v>0.235</v>
      </c>
      <c r="P11" s="10"/>
      <c r="Q11" s="9">
        <v>0</v>
      </c>
      <c r="R11" s="10">
        <v>0</v>
      </c>
      <c r="S11" s="10"/>
      <c r="T11" s="9">
        <v>0</v>
      </c>
      <c r="U11" s="10">
        <v>0</v>
      </c>
      <c r="V11" s="10"/>
      <c r="W11" s="7" t="s">
        <v>213</v>
      </c>
      <c r="X11" s="7" t="s">
        <v>214</v>
      </c>
      <c r="Y11" s="8"/>
      <c r="Z11" s="8" t="s">
        <v>801</v>
      </c>
      <c r="AA11" s="8"/>
    </row>
    <row r="12" spans="2:27" s="3" customFormat="1" ht="12">
      <c r="B12" s="12" t="s">
        <v>32</v>
      </c>
      <c r="C12" s="7" t="s">
        <v>31</v>
      </c>
      <c r="D12" s="5" t="s">
        <v>2</v>
      </c>
      <c r="E12" s="5" t="s">
        <v>15</v>
      </c>
      <c r="F12" s="7" t="s">
        <v>187</v>
      </c>
      <c r="G12" s="7" t="s">
        <v>13</v>
      </c>
      <c r="H12" s="16"/>
      <c r="I12" s="8" t="s">
        <v>14</v>
      </c>
      <c r="J12" s="16" t="s">
        <v>802</v>
      </c>
      <c r="K12" s="9">
        <v>0</v>
      </c>
      <c r="L12" s="10">
        <v>0</v>
      </c>
      <c r="M12" s="10"/>
      <c r="N12" s="9">
        <v>65.72475</v>
      </c>
      <c r="O12" s="10">
        <v>0.41</v>
      </c>
      <c r="P12" s="10"/>
      <c r="Q12" s="9">
        <v>0</v>
      </c>
      <c r="R12" s="10">
        <v>0</v>
      </c>
      <c r="S12" s="10"/>
      <c r="T12" s="9">
        <v>153.35775</v>
      </c>
      <c r="U12" s="10">
        <v>0.9550000000000001</v>
      </c>
      <c r="V12" s="10"/>
      <c r="W12" s="7" t="s">
        <v>220</v>
      </c>
      <c r="X12" s="7" t="s">
        <v>214</v>
      </c>
      <c r="Y12" s="8"/>
      <c r="Z12" s="8" t="s">
        <v>801</v>
      </c>
      <c r="AA12" s="8"/>
    </row>
    <row r="13" spans="2:27" s="3" customFormat="1" ht="12">
      <c r="B13" s="12" t="s">
        <v>32</v>
      </c>
      <c r="C13" s="7" t="s">
        <v>31</v>
      </c>
      <c r="D13" s="5" t="s">
        <v>2</v>
      </c>
      <c r="E13" s="5" t="s">
        <v>12</v>
      </c>
      <c r="F13" s="7" t="s">
        <v>26</v>
      </c>
      <c r="G13" s="7" t="s">
        <v>26</v>
      </c>
      <c r="H13" s="16"/>
      <c r="I13" s="8" t="s">
        <v>26</v>
      </c>
      <c r="J13" s="16" t="s">
        <v>803</v>
      </c>
      <c r="K13" s="9">
        <v>0</v>
      </c>
      <c r="L13" s="10">
        <v>0</v>
      </c>
      <c r="M13" s="10"/>
      <c r="N13" s="9">
        <v>0</v>
      </c>
      <c r="O13" s="10">
        <v>0</v>
      </c>
      <c r="P13" s="10"/>
      <c r="Q13" s="9">
        <v>289.33632</v>
      </c>
      <c r="R13" s="10">
        <v>0</v>
      </c>
      <c r="S13" s="10"/>
      <c r="T13" s="9">
        <v>0</v>
      </c>
      <c r="U13" s="10">
        <v>0</v>
      </c>
      <c r="V13" s="10"/>
      <c r="W13" s="7" t="s">
        <v>220</v>
      </c>
      <c r="X13" s="7" t="s">
        <v>205</v>
      </c>
      <c r="Y13" s="8"/>
      <c r="Z13" s="8" t="s">
        <v>804</v>
      </c>
      <c r="AA13" s="8"/>
    </row>
    <row r="14" spans="2:27" s="3" customFormat="1" ht="12">
      <c r="B14" s="12" t="s">
        <v>33</v>
      </c>
      <c r="C14" s="5" t="s">
        <v>30</v>
      </c>
      <c r="D14" s="5" t="s">
        <v>29</v>
      </c>
      <c r="E14" s="5" t="s">
        <v>15</v>
      </c>
      <c r="F14" s="5" t="s">
        <v>187</v>
      </c>
      <c r="G14" s="5" t="s">
        <v>13</v>
      </c>
      <c r="H14" s="12"/>
      <c r="I14" s="12" t="s">
        <v>336</v>
      </c>
      <c r="J14" s="12" t="s">
        <v>353</v>
      </c>
      <c r="K14" s="13">
        <v>197.75</v>
      </c>
      <c r="L14" s="14"/>
      <c r="M14" s="14"/>
      <c r="N14" s="13"/>
      <c r="O14" s="14"/>
      <c r="P14" s="14"/>
      <c r="Q14" s="13">
        <v>152.55</v>
      </c>
      <c r="R14" s="14"/>
      <c r="S14" s="14"/>
      <c r="T14" s="13"/>
      <c r="U14" s="14"/>
      <c r="V14" s="14"/>
      <c r="W14" s="5" t="s">
        <v>220</v>
      </c>
      <c r="X14" s="5" t="s">
        <v>214</v>
      </c>
      <c r="Y14" s="6"/>
      <c r="Z14" s="12" t="s">
        <v>349</v>
      </c>
      <c r="AA14" s="15"/>
    </row>
    <row r="15" spans="2:27" s="3" customFormat="1" ht="12">
      <c r="B15" s="12" t="s">
        <v>33</v>
      </c>
      <c r="C15" s="5" t="s">
        <v>30</v>
      </c>
      <c r="D15" s="5" t="s">
        <v>29</v>
      </c>
      <c r="E15" s="5" t="s">
        <v>12</v>
      </c>
      <c r="F15" s="7" t="s">
        <v>26</v>
      </c>
      <c r="G15" s="7" t="s">
        <v>26</v>
      </c>
      <c r="H15" s="12"/>
      <c r="I15" s="12" t="s">
        <v>339</v>
      </c>
      <c r="J15" s="12" t="s">
        <v>354</v>
      </c>
      <c r="K15" s="13">
        <v>682.00704</v>
      </c>
      <c r="L15" s="14"/>
      <c r="M15" s="14"/>
      <c r="N15" s="13"/>
      <c r="O15" s="14"/>
      <c r="P15" s="14"/>
      <c r="Q15" s="13"/>
      <c r="R15" s="14"/>
      <c r="S15" s="14"/>
      <c r="T15" s="13"/>
      <c r="U15" s="14"/>
      <c r="V15" s="14"/>
      <c r="W15" s="5" t="s">
        <v>220</v>
      </c>
      <c r="X15" s="5" t="s">
        <v>205</v>
      </c>
      <c r="Y15" s="6"/>
      <c r="Z15" s="12" t="s">
        <v>355</v>
      </c>
      <c r="AA15" s="15"/>
    </row>
    <row r="16" spans="2:27" s="3" customFormat="1" ht="12">
      <c r="B16" s="12" t="s">
        <v>33</v>
      </c>
      <c r="C16" s="7" t="s">
        <v>31</v>
      </c>
      <c r="D16" s="5" t="s">
        <v>29</v>
      </c>
      <c r="E16" s="5" t="s">
        <v>15</v>
      </c>
      <c r="F16" s="5" t="s">
        <v>187</v>
      </c>
      <c r="G16" s="5" t="s">
        <v>187</v>
      </c>
      <c r="H16" s="16"/>
      <c r="I16" s="8" t="s">
        <v>14</v>
      </c>
      <c r="J16" s="16" t="s">
        <v>807</v>
      </c>
      <c r="K16" s="21">
        <v>197.898</v>
      </c>
      <c r="L16" s="10">
        <v>1.25077647246746</v>
      </c>
      <c r="M16" s="10"/>
      <c r="N16" s="9">
        <v>0</v>
      </c>
      <c r="O16" s="10">
        <v>0</v>
      </c>
      <c r="P16" s="10"/>
      <c r="Q16" s="9">
        <v>0</v>
      </c>
      <c r="R16" s="10">
        <v>0</v>
      </c>
      <c r="S16" s="10"/>
      <c r="T16" s="9">
        <v>0</v>
      </c>
      <c r="U16" s="10">
        <v>0</v>
      </c>
      <c r="V16" s="10"/>
      <c r="W16" s="7" t="s">
        <v>213</v>
      </c>
      <c r="X16" s="7" t="s">
        <v>214</v>
      </c>
      <c r="Y16" s="8"/>
      <c r="Z16" s="8" t="s">
        <v>808</v>
      </c>
      <c r="AA16" s="8" t="s">
        <v>809</v>
      </c>
    </row>
    <row r="17" spans="2:27" s="3" customFormat="1" ht="12">
      <c r="B17" s="12" t="s">
        <v>33</v>
      </c>
      <c r="C17" s="7" t="s">
        <v>31</v>
      </c>
      <c r="D17" s="5" t="s">
        <v>29</v>
      </c>
      <c r="E17" s="5" t="s">
        <v>15</v>
      </c>
      <c r="F17" s="7" t="s">
        <v>187</v>
      </c>
      <c r="G17" s="7" t="s">
        <v>13</v>
      </c>
      <c r="H17" s="16"/>
      <c r="I17" s="8" t="s">
        <v>14</v>
      </c>
      <c r="J17" s="16" t="s">
        <v>796</v>
      </c>
      <c r="K17" s="9">
        <v>1086.585</v>
      </c>
      <c r="L17" s="10">
        <v>9.21</v>
      </c>
      <c r="M17" s="10"/>
      <c r="N17" s="9">
        <v>0</v>
      </c>
      <c r="O17" s="10">
        <v>0</v>
      </c>
      <c r="P17" s="10"/>
      <c r="Q17" s="9">
        <v>301.74</v>
      </c>
      <c r="R17" s="10">
        <v>9.2</v>
      </c>
      <c r="S17" s="10"/>
      <c r="T17" s="9">
        <v>0</v>
      </c>
      <c r="U17" s="10">
        <v>0</v>
      </c>
      <c r="V17" s="10"/>
      <c r="W17" s="7" t="s">
        <v>220</v>
      </c>
      <c r="X17" s="7" t="s">
        <v>214</v>
      </c>
      <c r="Y17" s="8"/>
      <c r="Z17" s="8" t="s">
        <v>810</v>
      </c>
      <c r="AA17" s="8" t="s">
        <v>811</v>
      </c>
    </row>
    <row r="18" spans="2:27" s="3" customFormat="1" ht="12">
      <c r="B18" s="12" t="s">
        <v>33</v>
      </c>
      <c r="C18" s="7" t="s">
        <v>31</v>
      </c>
      <c r="D18" s="5" t="s">
        <v>29</v>
      </c>
      <c r="E18" s="5" t="s">
        <v>21</v>
      </c>
      <c r="F18" s="5" t="s">
        <v>218</v>
      </c>
      <c r="G18" s="5" t="s">
        <v>218</v>
      </c>
      <c r="H18" s="16"/>
      <c r="I18" s="8" t="s">
        <v>26</v>
      </c>
      <c r="J18" s="16" t="s">
        <v>799</v>
      </c>
      <c r="K18" s="21">
        <v>203</v>
      </c>
      <c r="L18" s="10">
        <v>0</v>
      </c>
      <c r="M18" s="10"/>
      <c r="N18" s="9">
        <v>0</v>
      </c>
      <c r="O18" s="10">
        <v>0</v>
      </c>
      <c r="P18" s="10"/>
      <c r="Q18" s="9">
        <v>0</v>
      </c>
      <c r="R18" s="10">
        <v>0</v>
      </c>
      <c r="S18" s="10"/>
      <c r="T18" s="9">
        <v>0</v>
      </c>
      <c r="U18" s="10">
        <v>0</v>
      </c>
      <c r="V18" s="10"/>
      <c r="W18" s="7" t="s">
        <v>220</v>
      </c>
      <c r="X18" s="7" t="s">
        <v>205</v>
      </c>
      <c r="Y18" s="8"/>
      <c r="Z18" s="8" t="s">
        <v>808</v>
      </c>
      <c r="AA18" s="8"/>
    </row>
    <row r="19" spans="1:27" s="3" customFormat="1" ht="12">
      <c r="A19" s="3" t="s">
        <v>240</v>
      </c>
      <c r="B19" s="12" t="s">
        <v>34</v>
      </c>
      <c r="C19" s="5" t="s">
        <v>35</v>
      </c>
      <c r="D19" s="5" t="s">
        <v>2</v>
      </c>
      <c r="E19" s="5" t="s">
        <v>15</v>
      </c>
      <c r="F19" s="5" t="s">
        <v>187</v>
      </c>
      <c r="G19" s="5" t="s">
        <v>13</v>
      </c>
      <c r="H19" s="12" t="s">
        <v>151</v>
      </c>
      <c r="I19" s="12"/>
      <c r="J19" s="12" t="s">
        <v>241</v>
      </c>
      <c r="K19" s="13">
        <v>0</v>
      </c>
      <c r="L19" s="14">
        <v>0</v>
      </c>
      <c r="M19" s="14">
        <v>0</v>
      </c>
      <c r="N19" s="13">
        <v>96.728</v>
      </c>
      <c r="O19" s="14">
        <v>0.918</v>
      </c>
      <c r="P19" s="14">
        <v>0</v>
      </c>
      <c r="Q19" s="13">
        <v>0</v>
      </c>
      <c r="R19" s="14">
        <v>0</v>
      </c>
      <c r="S19" s="14">
        <v>0</v>
      </c>
      <c r="T19" s="13">
        <v>0</v>
      </c>
      <c r="U19" s="14">
        <v>0</v>
      </c>
      <c r="V19" s="14">
        <v>0</v>
      </c>
      <c r="W19" s="5" t="s">
        <v>213</v>
      </c>
      <c r="X19" s="5" t="s">
        <v>214</v>
      </c>
      <c r="Y19" s="6" t="s">
        <v>151</v>
      </c>
      <c r="Z19" s="12"/>
      <c r="AA19" s="15"/>
    </row>
    <row r="20" spans="1:27" s="3" customFormat="1" ht="12">
      <c r="A20" s="3" t="s">
        <v>245</v>
      </c>
      <c r="B20" s="12" t="s">
        <v>34</v>
      </c>
      <c r="C20" s="5" t="s">
        <v>35</v>
      </c>
      <c r="D20" s="5" t="s">
        <v>2</v>
      </c>
      <c r="E20" s="5" t="s">
        <v>20</v>
      </c>
      <c r="F20" s="5" t="s">
        <v>187</v>
      </c>
      <c r="G20" s="5" t="s">
        <v>13</v>
      </c>
      <c r="H20" s="12" t="s">
        <v>151</v>
      </c>
      <c r="I20" s="12" t="s">
        <v>232</v>
      </c>
      <c r="J20" s="12" t="s">
        <v>246</v>
      </c>
      <c r="K20" s="13">
        <v>0</v>
      </c>
      <c r="L20" s="14">
        <v>0</v>
      </c>
      <c r="M20" s="14">
        <v>0</v>
      </c>
      <c r="N20" s="13">
        <v>91.56</v>
      </c>
      <c r="O20" s="14">
        <v>0</v>
      </c>
      <c r="P20" s="14">
        <v>0</v>
      </c>
      <c r="Q20" s="13">
        <v>0</v>
      </c>
      <c r="R20" s="14">
        <v>0</v>
      </c>
      <c r="S20" s="14">
        <v>0</v>
      </c>
      <c r="T20" s="13">
        <v>0</v>
      </c>
      <c r="U20" s="14">
        <v>0</v>
      </c>
      <c r="V20" s="14">
        <v>0</v>
      </c>
      <c r="W20" s="5" t="s">
        <v>220</v>
      </c>
      <c r="X20" s="5" t="s">
        <v>214</v>
      </c>
      <c r="Y20" s="6" t="s">
        <v>151</v>
      </c>
      <c r="Z20" s="12" t="s">
        <v>247</v>
      </c>
      <c r="AA20" s="15"/>
    </row>
    <row r="21" spans="1:27" s="3" customFormat="1" ht="12">
      <c r="A21" s="3" t="s">
        <v>190</v>
      </c>
      <c r="B21" s="12" t="s">
        <v>34</v>
      </c>
      <c r="C21" s="5" t="s">
        <v>35</v>
      </c>
      <c r="D21" s="5" t="s">
        <v>2</v>
      </c>
      <c r="E21" s="5" t="s">
        <v>15</v>
      </c>
      <c r="F21" s="5" t="s">
        <v>187</v>
      </c>
      <c r="G21" s="5" t="s">
        <v>13</v>
      </c>
      <c r="H21" s="12" t="s">
        <v>151</v>
      </c>
      <c r="I21" s="12"/>
      <c r="J21" s="12" t="s">
        <v>248</v>
      </c>
      <c r="K21" s="13">
        <v>0</v>
      </c>
      <c r="L21" s="14">
        <v>0</v>
      </c>
      <c r="M21" s="14">
        <v>0</v>
      </c>
      <c r="N21" s="13">
        <f>520*0.4</f>
        <v>208</v>
      </c>
      <c r="O21" s="14">
        <f>5.18*0.4</f>
        <v>2.072</v>
      </c>
      <c r="P21" s="14">
        <v>0</v>
      </c>
      <c r="Q21" s="13">
        <v>0</v>
      </c>
      <c r="R21" s="14">
        <v>0</v>
      </c>
      <c r="S21" s="14">
        <v>0</v>
      </c>
      <c r="T21" s="13">
        <f>520-N21</f>
        <v>312</v>
      </c>
      <c r="U21" s="14">
        <f>5.18-O21</f>
        <v>3.1079999999999997</v>
      </c>
      <c r="V21" s="14">
        <v>0</v>
      </c>
      <c r="W21" s="5" t="s">
        <v>220</v>
      </c>
      <c r="X21" s="5" t="s">
        <v>214</v>
      </c>
      <c r="Y21" s="6" t="s">
        <v>151</v>
      </c>
      <c r="Z21" s="12" t="s">
        <v>249</v>
      </c>
      <c r="AA21" s="15"/>
    </row>
    <row r="22" spans="1:27" s="3" customFormat="1" ht="12">
      <c r="A22" s="3" t="s">
        <v>242</v>
      </c>
      <c r="B22" s="12" t="s">
        <v>34</v>
      </c>
      <c r="C22" s="5" t="s">
        <v>35</v>
      </c>
      <c r="D22" s="5" t="s">
        <v>2</v>
      </c>
      <c r="E22" s="5" t="s">
        <v>191</v>
      </c>
      <c r="F22" s="5" t="s">
        <v>218</v>
      </c>
      <c r="G22" s="5" t="s">
        <v>218</v>
      </c>
      <c r="H22" s="12" t="s">
        <v>151</v>
      </c>
      <c r="I22" s="12"/>
      <c r="J22" s="12" t="s">
        <v>243</v>
      </c>
      <c r="K22" s="13">
        <v>106</v>
      </c>
      <c r="L22" s="14">
        <v>0</v>
      </c>
      <c r="M22" s="14">
        <v>0</v>
      </c>
      <c r="N22" s="13">
        <v>0</v>
      </c>
      <c r="O22" s="14">
        <v>0</v>
      </c>
      <c r="P22" s="14">
        <v>0</v>
      </c>
      <c r="Q22" s="13">
        <v>0</v>
      </c>
      <c r="R22" s="14">
        <v>0</v>
      </c>
      <c r="S22" s="14">
        <v>0</v>
      </c>
      <c r="T22" s="13">
        <v>246</v>
      </c>
      <c r="U22" s="14">
        <v>0</v>
      </c>
      <c r="V22" s="14">
        <v>45.151136333333326</v>
      </c>
      <c r="W22" s="5" t="s">
        <v>220</v>
      </c>
      <c r="X22" s="5" t="s">
        <v>214</v>
      </c>
      <c r="Y22" s="6" t="s">
        <v>151</v>
      </c>
      <c r="Z22" s="12" t="s">
        <v>244</v>
      </c>
      <c r="AA22" s="15"/>
    </row>
    <row r="23" spans="2:27" s="3" customFormat="1" ht="12">
      <c r="B23" s="12" t="s">
        <v>34</v>
      </c>
      <c r="C23" s="5" t="s">
        <v>30</v>
      </c>
      <c r="D23" s="5" t="s">
        <v>2</v>
      </c>
      <c r="E23" s="5" t="s">
        <v>12</v>
      </c>
      <c r="F23" s="7" t="s">
        <v>26</v>
      </c>
      <c r="G23" s="7" t="s">
        <v>26</v>
      </c>
      <c r="H23" s="12"/>
      <c r="I23" s="12" t="s">
        <v>339</v>
      </c>
      <c r="J23" s="12" t="s">
        <v>356</v>
      </c>
      <c r="K23" s="13">
        <v>356.10624</v>
      </c>
      <c r="L23" s="14"/>
      <c r="M23" s="14"/>
      <c r="N23" s="13"/>
      <c r="O23" s="14"/>
      <c r="P23" s="14"/>
      <c r="Q23" s="13"/>
      <c r="R23" s="14"/>
      <c r="S23" s="14"/>
      <c r="T23" s="13"/>
      <c r="U23" s="14"/>
      <c r="V23" s="14"/>
      <c r="W23" s="5" t="s">
        <v>220</v>
      </c>
      <c r="X23" s="5" t="s">
        <v>205</v>
      </c>
      <c r="Y23" s="6"/>
      <c r="Z23" s="12" t="s">
        <v>357</v>
      </c>
      <c r="AA23" s="15"/>
    </row>
    <row r="24" spans="2:27" s="3" customFormat="1" ht="12">
      <c r="B24" s="12" t="s">
        <v>36</v>
      </c>
      <c r="C24" s="5" t="s">
        <v>30</v>
      </c>
      <c r="D24" s="5" t="s">
        <v>2</v>
      </c>
      <c r="E24" s="5" t="s">
        <v>20</v>
      </c>
      <c r="F24" s="5" t="s">
        <v>218</v>
      </c>
      <c r="G24" s="5" t="s">
        <v>218</v>
      </c>
      <c r="H24" s="12"/>
      <c r="I24" s="12" t="s">
        <v>358</v>
      </c>
      <c r="J24" s="12" t="s">
        <v>359</v>
      </c>
      <c r="K24" s="13">
        <v>53.5</v>
      </c>
      <c r="L24" s="14"/>
      <c r="M24" s="14"/>
      <c r="N24" s="13"/>
      <c r="O24" s="14"/>
      <c r="P24" s="14"/>
      <c r="Q24" s="13"/>
      <c r="R24" s="14"/>
      <c r="S24" s="14"/>
      <c r="T24" s="13"/>
      <c r="U24" s="14"/>
      <c r="V24" s="14"/>
      <c r="W24" s="5" t="s">
        <v>220</v>
      </c>
      <c r="X24" s="5" t="s">
        <v>205</v>
      </c>
      <c r="Y24" s="6"/>
      <c r="Z24" s="12" t="s">
        <v>360</v>
      </c>
      <c r="AA24" s="15" t="s">
        <v>361</v>
      </c>
    </row>
    <row r="25" spans="2:27" s="3" customFormat="1" ht="12">
      <c r="B25" s="12" t="s">
        <v>36</v>
      </c>
      <c r="C25" s="5" t="s">
        <v>30</v>
      </c>
      <c r="D25" s="5" t="s">
        <v>2</v>
      </c>
      <c r="E25" s="5" t="s">
        <v>20</v>
      </c>
      <c r="F25" s="5" t="s">
        <v>187</v>
      </c>
      <c r="G25" s="5" t="s">
        <v>13</v>
      </c>
      <c r="H25" s="12"/>
      <c r="I25" s="12" t="s">
        <v>362</v>
      </c>
      <c r="J25" s="12"/>
      <c r="K25" s="13">
        <v>79.1</v>
      </c>
      <c r="L25" s="14"/>
      <c r="M25" s="14"/>
      <c r="N25" s="13"/>
      <c r="O25" s="14"/>
      <c r="P25" s="14"/>
      <c r="Q25" s="13"/>
      <c r="R25" s="14"/>
      <c r="S25" s="14"/>
      <c r="T25" s="13"/>
      <c r="U25" s="14"/>
      <c r="V25" s="14"/>
      <c r="W25" s="5" t="s">
        <v>220</v>
      </c>
      <c r="X25" s="5" t="s">
        <v>214</v>
      </c>
      <c r="Y25" s="6"/>
      <c r="Z25" s="12" t="s">
        <v>363</v>
      </c>
      <c r="AA25" s="15"/>
    </row>
    <row r="26" spans="2:27" s="3" customFormat="1" ht="12">
      <c r="B26" s="12" t="s">
        <v>36</v>
      </c>
      <c r="C26" s="5" t="s">
        <v>30</v>
      </c>
      <c r="D26" s="5" t="s">
        <v>2</v>
      </c>
      <c r="E26" s="5" t="s">
        <v>15</v>
      </c>
      <c r="F26" s="5" t="s">
        <v>187</v>
      </c>
      <c r="G26" s="5" t="s">
        <v>13</v>
      </c>
      <c r="H26" s="12"/>
      <c r="I26" s="12" t="s">
        <v>364</v>
      </c>
      <c r="J26" s="12" t="s">
        <v>365</v>
      </c>
      <c r="K26" s="13">
        <v>32.277</v>
      </c>
      <c r="L26" s="14">
        <v>0.075</v>
      </c>
      <c r="M26" s="14"/>
      <c r="N26" s="13"/>
      <c r="O26" s="14"/>
      <c r="P26" s="14"/>
      <c r="Q26" s="13">
        <v>32.277</v>
      </c>
      <c r="R26" s="14">
        <v>0.075</v>
      </c>
      <c r="S26" s="14"/>
      <c r="T26" s="13">
        <v>43.03625101416685</v>
      </c>
      <c r="U26" s="14">
        <v>0.075</v>
      </c>
      <c r="V26" s="14"/>
      <c r="W26" s="5" t="s">
        <v>220</v>
      </c>
      <c r="X26" s="5" t="s">
        <v>214</v>
      </c>
      <c r="Y26" s="6"/>
      <c r="Z26" s="12" t="s">
        <v>366</v>
      </c>
      <c r="AA26" s="15"/>
    </row>
    <row r="27" spans="2:27" s="3" customFormat="1" ht="12">
      <c r="B27" s="12" t="s">
        <v>36</v>
      </c>
      <c r="C27" s="5" t="s">
        <v>30</v>
      </c>
      <c r="D27" s="5" t="s">
        <v>2</v>
      </c>
      <c r="E27" s="5" t="s">
        <v>12</v>
      </c>
      <c r="F27" s="7" t="s">
        <v>26</v>
      </c>
      <c r="G27" s="7" t="s">
        <v>26</v>
      </c>
      <c r="H27" s="12"/>
      <c r="I27" s="12" t="s">
        <v>339</v>
      </c>
      <c r="J27" s="12" t="s">
        <v>367</v>
      </c>
      <c r="K27" s="13"/>
      <c r="L27" s="14"/>
      <c r="M27" s="14"/>
      <c r="N27" s="13"/>
      <c r="O27" s="14"/>
      <c r="P27" s="14"/>
      <c r="Q27" s="13">
        <v>180</v>
      </c>
      <c r="R27" s="14"/>
      <c r="S27" s="14"/>
      <c r="T27" s="13"/>
      <c r="U27" s="14"/>
      <c r="V27" s="14"/>
      <c r="W27" s="5" t="s">
        <v>220</v>
      </c>
      <c r="X27" s="5" t="s">
        <v>205</v>
      </c>
      <c r="Y27" s="6"/>
      <c r="Z27" s="12" t="s">
        <v>352</v>
      </c>
      <c r="AA27" s="15"/>
    </row>
    <row r="28" spans="2:27" s="3" customFormat="1" ht="12">
      <c r="B28" s="12" t="s">
        <v>36</v>
      </c>
      <c r="C28" s="7" t="s">
        <v>31</v>
      </c>
      <c r="D28" s="5" t="s">
        <v>2</v>
      </c>
      <c r="E28" s="5" t="s">
        <v>20</v>
      </c>
      <c r="F28" s="5" t="s">
        <v>187</v>
      </c>
      <c r="G28" s="5" t="s">
        <v>187</v>
      </c>
      <c r="H28" s="16"/>
      <c r="I28" s="8" t="s">
        <v>796</v>
      </c>
      <c r="J28" s="16" t="s">
        <v>192</v>
      </c>
      <c r="K28" s="21">
        <v>32.1</v>
      </c>
      <c r="L28" s="10">
        <v>0</v>
      </c>
      <c r="M28" s="10"/>
      <c r="N28" s="9">
        <v>0</v>
      </c>
      <c r="O28" s="10">
        <v>0</v>
      </c>
      <c r="P28" s="10"/>
      <c r="Q28" s="9">
        <v>0</v>
      </c>
      <c r="R28" s="10">
        <v>0</v>
      </c>
      <c r="S28" s="10"/>
      <c r="T28" s="9">
        <v>0</v>
      </c>
      <c r="U28" s="10">
        <v>0</v>
      </c>
      <c r="V28" s="10"/>
      <c r="W28" s="7" t="s">
        <v>220</v>
      </c>
      <c r="X28" s="7" t="s">
        <v>214</v>
      </c>
      <c r="Y28" s="8"/>
      <c r="Z28" s="8" t="s">
        <v>797</v>
      </c>
      <c r="AA28" s="8"/>
    </row>
    <row r="29" spans="2:27" s="3" customFormat="1" ht="12">
      <c r="B29" s="12" t="s">
        <v>36</v>
      </c>
      <c r="C29" s="7" t="s">
        <v>31</v>
      </c>
      <c r="D29" s="5" t="s">
        <v>2</v>
      </c>
      <c r="E29" s="5" t="s">
        <v>15</v>
      </c>
      <c r="F29" s="7" t="s">
        <v>187</v>
      </c>
      <c r="G29" s="7" t="s">
        <v>13</v>
      </c>
      <c r="H29" s="16"/>
      <c r="I29" s="8" t="s">
        <v>14</v>
      </c>
      <c r="J29" s="16" t="s">
        <v>796</v>
      </c>
      <c r="K29" s="21">
        <v>49.520616700095495</v>
      </c>
      <c r="L29" s="10">
        <v>0.7</v>
      </c>
      <c r="M29" s="10"/>
      <c r="N29" s="9">
        <v>0</v>
      </c>
      <c r="O29" s="10">
        <v>0</v>
      </c>
      <c r="P29" s="10"/>
      <c r="Q29" s="9">
        <v>14.475257189258686</v>
      </c>
      <c r="R29" s="10">
        <v>0.1</v>
      </c>
      <c r="S29" s="10"/>
      <c r="T29" s="9">
        <v>0</v>
      </c>
      <c r="U29" s="10">
        <v>0</v>
      </c>
      <c r="V29" s="10"/>
      <c r="W29" s="7" t="s">
        <v>220</v>
      </c>
      <c r="X29" s="7" t="s">
        <v>214</v>
      </c>
      <c r="Y29" s="8"/>
      <c r="Z29" s="8" t="s">
        <v>797</v>
      </c>
      <c r="AA29" s="8"/>
    </row>
    <row r="30" spans="1:27" s="3" customFormat="1" ht="12">
      <c r="A30" s="3" t="s">
        <v>12</v>
      </c>
      <c r="B30" s="17" t="s">
        <v>37</v>
      </c>
      <c r="C30" s="5" t="s">
        <v>35</v>
      </c>
      <c r="D30" s="5" t="s">
        <v>29</v>
      </c>
      <c r="E30" s="5" t="s">
        <v>12</v>
      </c>
      <c r="F30" s="7" t="s">
        <v>26</v>
      </c>
      <c r="G30" s="7" t="s">
        <v>26</v>
      </c>
      <c r="H30" s="12" t="s">
        <v>151</v>
      </c>
      <c r="I30" s="12"/>
      <c r="J30" s="12" t="s">
        <v>250</v>
      </c>
      <c r="K30" s="13">
        <v>0</v>
      </c>
      <c r="L30" s="14">
        <v>0</v>
      </c>
      <c r="M30" s="14">
        <v>0</v>
      </c>
      <c r="N30" s="13">
        <v>0</v>
      </c>
      <c r="O30" s="14">
        <v>0</v>
      </c>
      <c r="P30" s="14">
        <v>0</v>
      </c>
      <c r="Q30" s="13">
        <v>883.314877824</v>
      </c>
      <c r="R30" s="14">
        <v>0</v>
      </c>
      <c r="S30" s="14">
        <v>0</v>
      </c>
      <c r="T30" s="13">
        <v>0</v>
      </c>
      <c r="U30" s="14">
        <v>0</v>
      </c>
      <c r="V30" s="14">
        <v>0</v>
      </c>
      <c r="W30" s="5" t="s">
        <v>220</v>
      </c>
      <c r="X30" s="5" t="s">
        <v>205</v>
      </c>
      <c r="Y30" s="6" t="s">
        <v>151</v>
      </c>
      <c r="Z30" s="12"/>
      <c r="AA30" s="15"/>
    </row>
    <row r="31" spans="2:27" s="3" customFormat="1" ht="12">
      <c r="B31" s="17" t="s">
        <v>37</v>
      </c>
      <c r="C31" s="7" t="s">
        <v>31</v>
      </c>
      <c r="D31" s="5" t="s">
        <v>29</v>
      </c>
      <c r="E31" s="5" t="s">
        <v>191</v>
      </c>
      <c r="F31" s="5" t="s">
        <v>218</v>
      </c>
      <c r="G31" s="5" t="s">
        <v>218</v>
      </c>
      <c r="H31" s="16"/>
      <c r="I31" s="8" t="s">
        <v>14</v>
      </c>
      <c r="J31" s="16" t="s">
        <v>805</v>
      </c>
      <c r="K31" s="9">
        <v>0</v>
      </c>
      <c r="L31" s="10">
        <v>0</v>
      </c>
      <c r="M31" s="10">
        <v>0</v>
      </c>
      <c r="N31" s="9">
        <v>821.2300290000002</v>
      </c>
      <c r="O31" s="10">
        <v>0</v>
      </c>
      <c r="P31" s="10">
        <v>150.492</v>
      </c>
      <c r="Q31" s="9">
        <v>0</v>
      </c>
      <c r="R31" s="10">
        <v>0</v>
      </c>
      <c r="S31" s="10">
        <v>0</v>
      </c>
      <c r="T31" s="9">
        <v>1916.203401</v>
      </c>
      <c r="U31" s="10">
        <v>0</v>
      </c>
      <c r="V31" s="10">
        <v>351.148</v>
      </c>
      <c r="W31" s="7" t="s">
        <v>220</v>
      </c>
      <c r="X31" s="7" t="s">
        <v>214</v>
      </c>
      <c r="Y31" s="8"/>
      <c r="Z31" s="8" t="s">
        <v>808</v>
      </c>
      <c r="AA31" s="8" t="s">
        <v>813</v>
      </c>
    </row>
    <row r="32" spans="2:27" s="3" customFormat="1" ht="12">
      <c r="B32" s="17" t="s">
        <v>37</v>
      </c>
      <c r="C32" s="7" t="s">
        <v>31</v>
      </c>
      <c r="D32" s="5" t="s">
        <v>29</v>
      </c>
      <c r="E32" s="5" t="s">
        <v>15</v>
      </c>
      <c r="F32" s="18" t="s">
        <v>218</v>
      </c>
      <c r="G32" s="18" t="s">
        <v>295</v>
      </c>
      <c r="H32" s="16"/>
      <c r="I32" s="8" t="s">
        <v>25</v>
      </c>
      <c r="J32" s="16" t="s">
        <v>812</v>
      </c>
      <c r="K32" s="9">
        <v>13.65</v>
      </c>
      <c r="L32" s="10">
        <v>0</v>
      </c>
      <c r="M32" s="10"/>
      <c r="N32" s="9">
        <v>120.65</v>
      </c>
      <c r="O32" s="10">
        <v>0</v>
      </c>
      <c r="P32" s="10"/>
      <c r="Q32" s="9">
        <v>108.983</v>
      </c>
      <c r="R32" s="10">
        <v>0</v>
      </c>
      <c r="S32" s="10"/>
      <c r="T32" s="9">
        <v>435.93</v>
      </c>
      <c r="U32" s="10">
        <v>0</v>
      </c>
      <c r="V32" s="10"/>
      <c r="W32" s="7" t="s">
        <v>213</v>
      </c>
      <c r="X32" s="7" t="s">
        <v>214</v>
      </c>
      <c r="Y32" s="8"/>
      <c r="Z32" s="8" t="s">
        <v>808</v>
      </c>
      <c r="AA32" s="8"/>
    </row>
    <row r="33" spans="2:27" s="3" customFormat="1" ht="12">
      <c r="B33" s="17" t="s">
        <v>37</v>
      </c>
      <c r="C33" s="7" t="s">
        <v>31</v>
      </c>
      <c r="D33" s="5" t="s">
        <v>29</v>
      </c>
      <c r="E33" s="5" t="s">
        <v>15</v>
      </c>
      <c r="F33" s="5" t="s">
        <v>187</v>
      </c>
      <c r="G33" s="7" t="s">
        <v>13</v>
      </c>
      <c r="H33" s="16"/>
      <c r="I33" s="8" t="s">
        <v>14</v>
      </c>
      <c r="J33" s="16" t="s">
        <v>796</v>
      </c>
      <c r="K33" s="9">
        <v>983.463</v>
      </c>
      <c r="L33" s="10">
        <v>11.229325116248097</v>
      </c>
      <c r="M33" s="10"/>
      <c r="N33" s="9">
        <v>0</v>
      </c>
      <c r="O33" s="10">
        <v>0</v>
      </c>
      <c r="P33" s="10"/>
      <c r="Q33" s="9">
        <v>0</v>
      </c>
      <c r="R33" s="10">
        <v>0</v>
      </c>
      <c r="S33" s="10"/>
      <c r="T33" s="9">
        <v>0</v>
      </c>
      <c r="U33" s="10">
        <v>0</v>
      </c>
      <c r="V33" s="10"/>
      <c r="W33" s="7" t="s">
        <v>213</v>
      </c>
      <c r="X33" s="7" t="s">
        <v>214</v>
      </c>
      <c r="Y33" s="8"/>
      <c r="Z33" s="8" t="s">
        <v>808</v>
      </c>
      <c r="AA33" s="8"/>
    </row>
    <row r="34" spans="2:27" s="3" customFormat="1" ht="12">
      <c r="B34" s="17" t="s">
        <v>37</v>
      </c>
      <c r="C34" s="7" t="s">
        <v>31</v>
      </c>
      <c r="D34" s="5" t="s">
        <v>29</v>
      </c>
      <c r="E34" s="5" t="s">
        <v>15</v>
      </c>
      <c r="F34" s="7" t="s">
        <v>187</v>
      </c>
      <c r="G34" s="7" t="s">
        <v>13</v>
      </c>
      <c r="H34" s="16"/>
      <c r="I34" s="8" t="s">
        <v>14</v>
      </c>
      <c r="J34" s="16" t="s">
        <v>802</v>
      </c>
      <c r="K34" s="9">
        <v>0</v>
      </c>
      <c r="L34" s="10">
        <v>0</v>
      </c>
      <c r="M34" s="10"/>
      <c r="N34" s="9">
        <v>2000</v>
      </c>
      <c r="O34" s="10">
        <v>21.44</v>
      </c>
      <c r="P34" s="10"/>
      <c r="Q34" s="9">
        <v>0</v>
      </c>
      <c r="R34" s="10">
        <v>0</v>
      </c>
      <c r="S34" s="10"/>
      <c r="T34" s="9">
        <v>1707.1860000000001</v>
      </c>
      <c r="U34" s="10">
        <v>18.26</v>
      </c>
      <c r="V34" s="10"/>
      <c r="W34" s="7" t="s">
        <v>220</v>
      </c>
      <c r="X34" s="7" t="s">
        <v>214</v>
      </c>
      <c r="Y34" s="8"/>
      <c r="Z34" s="8" t="s">
        <v>808</v>
      </c>
      <c r="AA34" s="8"/>
    </row>
    <row r="35" spans="2:27" s="3" customFormat="1" ht="12">
      <c r="B35" s="16" t="s">
        <v>39</v>
      </c>
      <c r="C35" s="5" t="s">
        <v>30</v>
      </c>
      <c r="D35" s="5" t="s">
        <v>2</v>
      </c>
      <c r="E35" s="5" t="s">
        <v>191</v>
      </c>
      <c r="F35" s="5" t="s">
        <v>218</v>
      </c>
      <c r="G35" s="5" t="s">
        <v>218</v>
      </c>
      <c r="H35" s="12"/>
      <c r="I35" s="12" t="s">
        <v>350</v>
      </c>
      <c r="J35" s="12" t="s">
        <v>370</v>
      </c>
      <c r="K35" s="13">
        <v>50.85</v>
      </c>
      <c r="L35" s="14"/>
      <c r="M35" s="14"/>
      <c r="N35" s="13"/>
      <c r="O35" s="14"/>
      <c r="P35" s="14"/>
      <c r="Q35" s="13"/>
      <c r="R35" s="14"/>
      <c r="S35" s="14"/>
      <c r="T35" s="13">
        <v>42.94</v>
      </c>
      <c r="U35" s="14"/>
      <c r="V35" s="14"/>
      <c r="W35" s="5" t="s">
        <v>220</v>
      </c>
      <c r="X35" s="5" t="s">
        <v>214</v>
      </c>
      <c r="Y35" s="6"/>
      <c r="Z35" s="12" t="s">
        <v>371</v>
      </c>
      <c r="AA35" s="15"/>
    </row>
    <row r="36" spans="2:27" s="3" customFormat="1" ht="12">
      <c r="B36" s="16" t="s">
        <v>39</v>
      </c>
      <c r="C36" s="5" t="s">
        <v>30</v>
      </c>
      <c r="D36" s="5" t="s">
        <v>2</v>
      </c>
      <c r="E36" s="5" t="s">
        <v>15</v>
      </c>
      <c r="F36" s="5" t="s">
        <v>187</v>
      </c>
      <c r="G36" s="5" t="s">
        <v>13</v>
      </c>
      <c r="H36" s="12"/>
      <c r="I36" s="12" t="s">
        <v>347</v>
      </c>
      <c r="J36" s="12" t="s">
        <v>368</v>
      </c>
      <c r="K36" s="13">
        <v>56.5</v>
      </c>
      <c r="L36" s="14">
        <v>0.37</v>
      </c>
      <c r="M36" s="14"/>
      <c r="N36" s="13"/>
      <c r="O36" s="14"/>
      <c r="P36" s="14"/>
      <c r="Q36" s="13">
        <v>45.2</v>
      </c>
      <c r="R36" s="14">
        <v>0.296</v>
      </c>
      <c r="S36" s="14"/>
      <c r="T36" s="13">
        <v>11.3</v>
      </c>
      <c r="U36" s="14">
        <v>0.07</v>
      </c>
      <c r="V36" s="14"/>
      <c r="W36" s="5" t="s">
        <v>220</v>
      </c>
      <c r="X36" s="5" t="s">
        <v>214</v>
      </c>
      <c r="Y36" s="6"/>
      <c r="Z36" s="12" t="s">
        <v>369</v>
      </c>
      <c r="AA36" s="15"/>
    </row>
    <row r="37" spans="2:27" s="3" customFormat="1" ht="12">
      <c r="B37" s="16" t="s">
        <v>39</v>
      </c>
      <c r="C37" s="7" t="s">
        <v>31</v>
      </c>
      <c r="D37" s="5" t="s">
        <v>2</v>
      </c>
      <c r="E37" s="5" t="s">
        <v>20</v>
      </c>
      <c r="F37" s="5" t="s">
        <v>187</v>
      </c>
      <c r="G37" s="5" t="s">
        <v>187</v>
      </c>
      <c r="H37" s="16"/>
      <c r="I37" s="8" t="s">
        <v>802</v>
      </c>
      <c r="J37" s="16" t="s">
        <v>192</v>
      </c>
      <c r="K37" s="21">
        <v>89.88000000000001</v>
      </c>
      <c r="L37" s="10">
        <v>0</v>
      </c>
      <c r="M37" s="10"/>
      <c r="N37" s="9">
        <v>0</v>
      </c>
      <c r="O37" s="10">
        <v>0</v>
      </c>
      <c r="P37" s="10"/>
      <c r="Q37" s="9">
        <v>0</v>
      </c>
      <c r="R37" s="10">
        <v>0</v>
      </c>
      <c r="S37" s="10"/>
      <c r="T37" s="9">
        <v>0</v>
      </c>
      <c r="U37" s="10">
        <v>0</v>
      </c>
      <c r="V37" s="10"/>
      <c r="W37" s="7" t="s">
        <v>220</v>
      </c>
      <c r="X37" s="7" t="s">
        <v>214</v>
      </c>
      <c r="Y37" s="8"/>
      <c r="Z37" s="8" t="s">
        <v>801</v>
      </c>
      <c r="AA37" s="8"/>
    </row>
    <row r="38" spans="2:27" s="3" customFormat="1" ht="12">
      <c r="B38" s="16" t="s">
        <v>39</v>
      </c>
      <c r="C38" s="7" t="s">
        <v>31</v>
      </c>
      <c r="D38" s="5" t="s">
        <v>2</v>
      </c>
      <c r="E38" s="5" t="s">
        <v>191</v>
      </c>
      <c r="F38" s="5" t="s">
        <v>218</v>
      </c>
      <c r="G38" s="5" t="s">
        <v>218</v>
      </c>
      <c r="H38" s="16"/>
      <c r="I38" s="8" t="s">
        <v>14</v>
      </c>
      <c r="J38" s="16" t="s">
        <v>805</v>
      </c>
      <c r="K38" s="9">
        <v>35.31600000000001</v>
      </c>
      <c r="L38" s="10">
        <v>0</v>
      </c>
      <c r="M38" s="10">
        <v>2.2714200000000004</v>
      </c>
      <c r="N38" s="9">
        <v>0</v>
      </c>
      <c r="O38" s="10">
        <v>0</v>
      </c>
      <c r="P38" s="10">
        <v>0</v>
      </c>
      <c r="Q38" s="9">
        <v>0</v>
      </c>
      <c r="R38" s="10">
        <v>0</v>
      </c>
      <c r="S38" s="10">
        <v>0</v>
      </c>
      <c r="T38" s="9">
        <v>82.40400000000001</v>
      </c>
      <c r="U38" s="10">
        <v>0</v>
      </c>
      <c r="V38" s="10">
        <v>5.299980000000001</v>
      </c>
      <c r="W38" s="7" t="s">
        <v>220</v>
      </c>
      <c r="X38" s="7" t="s">
        <v>214</v>
      </c>
      <c r="Y38" s="8"/>
      <c r="Z38" s="8" t="s">
        <v>801</v>
      </c>
      <c r="AA38" s="8" t="s">
        <v>816</v>
      </c>
    </row>
    <row r="39" spans="2:27" s="3" customFormat="1" ht="12">
      <c r="B39" s="16" t="s">
        <v>39</v>
      </c>
      <c r="C39" s="7" t="s">
        <v>31</v>
      </c>
      <c r="D39" s="5" t="s">
        <v>2</v>
      </c>
      <c r="E39" s="5" t="s">
        <v>15</v>
      </c>
      <c r="F39" s="7" t="s">
        <v>187</v>
      </c>
      <c r="G39" s="7" t="s">
        <v>13</v>
      </c>
      <c r="H39" s="16"/>
      <c r="I39" s="8" t="s">
        <v>14</v>
      </c>
      <c r="J39" s="16" t="s">
        <v>802</v>
      </c>
      <c r="K39" s="21">
        <v>60</v>
      </c>
      <c r="L39" s="10">
        <v>0.5</v>
      </c>
      <c r="M39" s="10"/>
      <c r="N39" s="9">
        <v>0</v>
      </c>
      <c r="O39" s="10">
        <v>0</v>
      </c>
      <c r="P39" s="10"/>
      <c r="Q39" s="9">
        <v>120</v>
      </c>
      <c r="R39" s="10">
        <v>1.03</v>
      </c>
      <c r="S39" s="10"/>
      <c r="T39" s="9">
        <v>0</v>
      </c>
      <c r="U39" s="10">
        <v>0</v>
      </c>
      <c r="V39" s="10"/>
      <c r="W39" s="7" t="s">
        <v>220</v>
      </c>
      <c r="X39" s="7" t="s">
        <v>214</v>
      </c>
      <c r="Y39" s="8"/>
      <c r="Z39" s="8" t="s">
        <v>801</v>
      </c>
      <c r="AA39" s="8"/>
    </row>
    <row r="40" spans="2:27" s="3" customFormat="1" ht="12">
      <c r="B40" s="16" t="s">
        <v>39</v>
      </c>
      <c r="C40" s="7" t="s">
        <v>31</v>
      </c>
      <c r="D40" s="5" t="s">
        <v>2</v>
      </c>
      <c r="E40" s="5" t="s">
        <v>12</v>
      </c>
      <c r="F40" s="7" t="s">
        <v>26</v>
      </c>
      <c r="G40" s="7" t="s">
        <v>26</v>
      </c>
      <c r="H40" s="16"/>
      <c r="I40" s="8" t="s">
        <v>26</v>
      </c>
      <c r="J40" s="16" t="s">
        <v>803</v>
      </c>
      <c r="K40" s="9">
        <v>340.209</v>
      </c>
      <c r="L40" s="10">
        <v>0</v>
      </c>
      <c r="M40" s="10"/>
      <c r="N40" s="9">
        <v>0</v>
      </c>
      <c r="O40" s="10">
        <v>0</v>
      </c>
      <c r="P40" s="10"/>
      <c r="Q40" s="9">
        <v>0</v>
      </c>
      <c r="R40" s="10">
        <v>0</v>
      </c>
      <c r="S40" s="10"/>
      <c r="T40" s="9">
        <v>0</v>
      </c>
      <c r="U40" s="10">
        <v>0</v>
      </c>
      <c r="V40" s="10"/>
      <c r="W40" s="7" t="s">
        <v>220</v>
      </c>
      <c r="X40" s="7" t="s">
        <v>205</v>
      </c>
      <c r="Y40" s="8"/>
      <c r="Z40" s="8"/>
      <c r="AA40" s="8"/>
    </row>
    <row r="41" spans="2:27" s="3" customFormat="1" ht="12">
      <c r="B41" s="16" t="s">
        <v>39</v>
      </c>
      <c r="C41" s="7" t="s">
        <v>31</v>
      </c>
      <c r="D41" s="5" t="s">
        <v>2</v>
      </c>
      <c r="E41" s="5" t="s">
        <v>19</v>
      </c>
      <c r="F41" s="5" t="s">
        <v>218</v>
      </c>
      <c r="G41" s="5" t="s">
        <v>218</v>
      </c>
      <c r="H41" s="16"/>
      <c r="I41" s="8"/>
      <c r="J41" s="16" t="s">
        <v>814</v>
      </c>
      <c r="K41" s="9">
        <v>438.70000000000005</v>
      </c>
      <c r="L41" s="10">
        <v>0</v>
      </c>
      <c r="M41" s="10"/>
      <c r="N41" s="9">
        <v>0</v>
      </c>
      <c r="O41" s="10">
        <v>0</v>
      </c>
      <c r="P41" s="10">
        <v>0</v>
      </c>
      <c r="Q41" s="9">
        <v>0</v>
      </c>
      <c r="R41" s="10">
        <v>0</v>
      </c>
      <c r="S41" s="10">
        <v>0</v>
      </c>
      <c r="T41" s="9">
        <v>0</v>
      </c>
      <c r="U41" s="10">
        <v>0</v>
      </c>
      <c r="V41" s="10">
        <v>0</v>
      </c>
      <c r="W41" s="7" t="s">
        <v>220</v>
      </c>
      <c r="X41" s="7" t="s">
        <v>205</v>
      </c>
      <c r="Y41" s="8"/>
      <c r="Z41" s="8" t="s">
        <v>801</v>
      </c>
      <c r="AA41" s="8" t="s">
        <v>815</v>
      </c>
    </row>
    <row r="42" spans="2:27" s="3" customFormat="1" ht="12">
      <c r="B42" s="12" t="s">
        <v>174</v>
      </c>
      <c r="C42" s="5" t="s">
        <v>30</v>
      </c>
      <c r="D42" s="5" t="s">
        <v>2</v>
      </c>
      <c r="E42" s="5" t="s">
        <v>15</v>
      </c>
      <c r="F42" s="5" t="s">
        <v>187</v>
      </c>
      <c r="G42" s="7" t="s">
        <v>13</v>
      </c>
      <c r="H42" s="12"/>
      <c r="I42" s="12" t="s">
        <v>336</v>
      </c>
      <c r="J42" s="12" t="s">
        <v>372</v>
      </c>
      <c r="K42" s="13"/>
      <c r="L42" s="14"/>
      <c r="M42" s="14"/>
      <c r="N42" s="13">
        <v>85.315</v>
      </c>
      <c r="O42" s="14">
        <v>0.4</v>
      </c>
      <c r="P42" s="14"/>
      <c r="Q42" s="13"/>
      <c r="R42" s="14"/>
      <c r="S42" s="14"/>
      <c r="T42" s="13">
        <v>231.537</v>
      </c>
      <c r="U42" s="14">
        <v>1.08</v>
      </c>
      <c r="V42" s="14"/>
      <c r="W42" s="5" t="s">
        <v>213</v>
      </c>
      <c r="X42" s="5" t="s">
        <v>214</v>
      </c>
      <c r="Y42" s="6"/>
      <c r="Z42" s="12" t="s">
        <v>373</v>
      </c>
      <c r="AA42" s="15"/>
    </row>
    <row r="43" spans="2:27" s="3" customFormat="1" ht="12">
      <c r="B43" s="12" t="s">
        <v>174</v>
      </c>
      <c r="C43" s="5" t="s">
        <v>30</v>
      </c>
      <c r="D43" s="5" t="s">
        <v>2</v>
      </c>
      <c r="E43" s="5" t="s">
        <v>20</v>
      </c>
      <c r="F43" s="5" t="s">
        <v>187</v>
      </c>
      <c r="G43" s="5" t="s">
        <v>13</v>
      </c>
      <c r="H43" s="12"/>
      <c r="I43" s="12" t="s">
        <v>362</v>
      </c>
      <c r="J43" s="12"/>
      <c r="K43" s="13"/>
      <c r="L43" s="14"/>
      <c r="M43" s="14"/>
      <c r="N43" s="13">
        <v>79.1</v>
      </c>
      <c r="O43" s="14"/>
      <c r="P43" s="14"/>
      <c r="Q43" s="13"/>
      <c r="R43" s="14"/>
      <c r="S43" s="14"/>
      <c r="T43" s="13"/>
      <c r="U43" s="14"/>
      <c r="V43" s="14"/>
      <c r="W43" s="5" t="s">
        <v>220</v>
      </c>
      <c r="X43" s="5" t="s">
        <v>214</v>
      </c>
      <c r="Y43" s="6"/>
      <c r="Z43" s="12" t="s">
        <v>363</v>
      </c>
      <c r="AA43" s="15"/>
    </row>
    <row r="44" spans="2:27" s="3" customFormat="1" ht="12">
      <c r="B44" s="12" t="s">
        <v>174</v>
      </c>
      <c r="C44" s="5" t="s">
        <v>30</v>
      </c>
      <c r="D44" s="5" t="s">
        <v>2</v>
      </c>
      <c r="E44" s="5" t="s">
        <v>12</v>
      </c>
      <c r="F44" s="7" t="s">
        <v>26</v>
      </c>
      <c r="G44" s="7" t="s">
        <v>26</v>
      </c>
      <c r="H44" s="12"/>
      <c r="I44" s="12" t="s">
        <v>339</v>
      </c>
      <c r="J44" s="12" t="s">
        <v>374</v>
      </c>
      <c r="K44" s="13">
        <v>180</v>
      </c>
      <c r="L44" s="14"/>
      <c r="M44" s="14"/>
      <c r="N44" s="13"/>
      <c r="O44" s="14"/>
      <c r="P44" s="14"/>
      <c r="Q44" s="13"/>
      <c r="R44" s="14"/>
      <c r="S44" s="14"/>
      <c r="T44" s="13"/>
      <c r="U44" s="14"/>
      <c r="V44" s="14"/>
      <c r="W44" s="5" t="s">
        <v>220</v>
      </c>
      <c r="X44" s="5" t="s">
        <v>205</v>
      </c>
      <c r="Y44" s="6"/>
      <c r="Z44" s="12" t="s">
        <v>355</v>
      </c>
      <c r="AA44" s="15"/>
    </row>
    <row r="45" spans="2:27" s="3" customFormat="1" ht="12">
      <c r="B45" s="12" t="s">
        <v>174</v>
      </c>
      <c r="C45" s="7" t="s">
        <v>31</v>
      </c>
      <c r="D45" s="5" t="s">
        <v>2</v>
      </c>
      <c r="E45" s="5" t="s">
        <v>15</v>
      </c>
      <c r="F45" s="5" t="s">
        <v>187</v>
      </c>
      <c r="G45" s="7" t="s">
        <v>13</v>
      </c>
      <c r="H45" s="16"/>
      <c r="I45" s="8" t="s">
        <v>14</v>
      </c>
      <c r="J45" s="16" t="s">
        <v>796</v>
      </c>
      <c r="K45" s="9">
        <v>0</v>
      </c>
      <c r="L45" s="10">
        <v>0</v>
      </c>
      <c r="M45" s="10"/>
      <c r="N45" s="9">
        <v>145.057</v>
      </c>
      <c r="O45" s="10">
        <v>0.703996078961601</v>
      </c>
      <c r="P45" s="10"/>
      <c r="Q45" s="9">
        <v>0</v>
      </c>
      <c r="R45" s="10">
        <v>0</v>
      </c>
      <c r="S45" s="10"/>
      <c r="T45" s="9">
        <v>0</v>
      </c>
      <c r="U45" s="10">
        <v>0</v>
      </c>
      <c r="V45" s="10"/>
      <c r="W45" s="7" t="s">
        <v>213</v>
      </c>
      <c r="X45" s="7" t="s">
        <v>214</v>
      </c>
      <c r="Y45" s="8"/>
      <c r="Z45" s="8" t="s">
        <v>797</v>
      </c>
      <c r="AA45" s="8"/>
    </row>
    <row r="46" spans="2:27" s="3" customFormat="1" ht="12">
      <c r="B46" s="12" t="s">
        <v>174</v>
      </c>
      <c r="C46" s="7" t="s">
        <v>31</v>
      </c>
      <c r="D46" s="5" t="s">
        <v>2</v>
      </c>
      <c r="E46" s="5" t="s">
        <v>20</v>
      </c>
      <c r="F46" s="5" t="s">
        <v>187</v>
      </c>
      <c r="G46" s="5" t="s">
        <v>187</v>
      </c>
      <c r="H46" s="16"/>
      <c r="I46" s="8" t="s">
        <v>796</v>
      </c>
      <c r="J46" s="16" t="s">
        <v>192</v>
      </c>
      <c r="K46" s="9">
        <v>0</v>
      </c>
      <c r="L46" s="10">
        <v>0</v>
      </c>
      <c r="M46" s="10"/>
      <c r="N46" s="9">
        <v>32.1</v>
      </c>
      <c r="O46" s="10">
        <v>0</v>
      </c>
      <c r="P46" s="10"/>
      <c r="Q46" s="9">
        <v>0</v>
      </c>
      <c r="R46" s="10">
        <v>0</v>
      </c>
      <c r="S46" s="10"/>
      <c r="T46" s="9">
        <v>0</v>
      </c>
      <c r="U46" s="10">
        <v>0</v>
      </c>
      <c r="V46" s="10"/>
      <c r="W46" s="7" t="s">
        <v>220</v>
      </c>
      <c r="X46" s="7" t="s">
        <v>214</v>
      </c>
      <c r="Y46" s="8"/>
      <c r="Z46" s="8" t="s">
        <v>797</v>
      </c>
      <c r="AA46" s="8"/>
    </row>
    <row r="47" spans="2:27" s="3" customFormat="1" ht="12">
      <c r="B47" s="12" t="s">
        <v>40</v>
      </c>
      <c r="C47" s="5" t="s">
        <v>30</v>
      </c>
      <c r="D47" s="5" t="s">
        <v>29</v>
      </c>
      <c r="E47" s="5" t="s">
        <v>15</v>
      </c>
      <c r="F47" s="5" t="s">
        <v>187</v>
      </c>
      <c r="G47" s="7" t="s">
        <v>13</v>
      </c>
      <c r="H47" s="12"/>
      <c r="I47" s="12" t="s">
        <v>336</v>
      </c>
      <c r="J47" s="12" t="s">
        <v>375</v>
      </c>
      <c r="K47" s="13">
        <v>62.15</v>
      </c>
      <c r="L47" s="14">
        <v>3.368858776559241</v>
      </c>
      <c r="M47" s="14"/>
      <c r="N47" s="13"/>
      <c r="O47" s="14"/>
      <c r="P47" s="14"/>
      <c r="Q47" s="13"/>
      <c r="R47" s="14"/>
      <c r="S47" s="14"/>
      <c r="T47" s="13"/>
      <c r="U47" s="14"/>
      <c r="V47" s="14"/>
      <c r="W47" s="5" t="s">
        <v>213</v>
      </c>
      <c r="X47" s="5" t="s">
        <v>214</v>
      </c>
      <c r="Y47" s="6"/>
      <c r="Z47" s="12" t="s">
        <v>352</v>
      </c>
      <c r="AA47" s="15"/>
    </row>
    <row r="48" spans="2:27" s="3" customFormat="1" ht="12">
      <c r="B48" s="12" t="s">
        <v>40</v>
      </c>
      <c r="C48" s="5" t="s">
        <v>30</v>
      </c>
      <c r="D48" s="5" t="s">
        <v>29</v>
      </c>
      <c r="E48" s="5" t="s">
        <v>21</v>
      </c>
      <c r="F48" s="5" t="s">
        <v>187</v>
      </c>
      <c r="G48" s="5" t="s">
        <v>13</v>
      </c>
      <c r="H48" s="12"/>
      <c r="I48" s="12" t="s">
        <v>376</v>
      </c>
      <c r="J48" s="12" t="s">
        <v>377</v>
      </c>
      <c r="K48" s="13">
        <v>22.6</v>
      </c>
      <c r="L48" s="14"/>
      <c r="M48" s="14"/>
      <c r="N48" s="13"/>
      <c r="O48" s="14"/>
      <c r="P48" s="14"/>
      <c r="Q48" s="13"/>
      <c r="R48" s="14"/>
      <c r="S48" s="14"/>
      <c r="T48" s="13"/>
      <c r="U48" s="14"/>
      <c r="V48" s="14"/>
      <c r="W48" s="5" t="s">
        <v>220</v>
      </c>
      <c r="X48" s="5" t="s">
        <v>205</v>
      </c>
      <c r="Y48" s="6"/>
      <c r="Z48" s="12" t="s">
        <v>378</v>
      </c>
      <c r="AA48" s="15"/>
    </row>
    <row r="49" spans="2:27" s="3" customFormat="1" ht="12">
      <c r="B49" s="12" t="s">
        <v>40</v>
      </c>
      <c r="C49" s="5" t="s">
        <v>30</v>
      </c>
      <c r="D49" s="5" t="s">
        <v>29</v>
      </c>
      <c r="E49" s="5" t="s">
        <v>12</v>
      </c>
      <c r="F49" s="7" t="s">
        <v>26</v>
      </c>
      <c r="G49" s="7" t="s">
        <v>26</v>
      </c>
      <c r="H49" s="12"/>
      <c r="I49" s="12" t="s">
        <v>339</v>
      </c>
      <c r="J49" s="12" t="s">
        <v>379</v>
      </c>
      <c r="K49" s="13">
        <v>180</v>
      </c>
      <c r="L49" s="14"/>
      <c r="M49" s="14"/>
      <c r="N49" s="13"/>
      <c r="O49" s="14"/>
      <c r="P49" s="14"/>
      <c r="Q49" s="13"/>
      <c r="R49" s="14"/>
      <c r="S49" s="14"/>
      <c r="T49" s="13"/>
      <c r="U49" s="14"/>
      <c r="V49" s="14"/>
      <c r="W49" s="5" t="s">
        <v>220</v>
      </c>
      <c r="X49" s="5" t="s">
        <v>205</v>
      </c>
      <c r="Y49" s="6"/>
      <c r="Z49" s="12" t="s">
        <v>355</v>
      </c>
      <c r="AA49" s="15"/>
    </row>
    <row r="50" spans="2:27" s="3" customFormat="1" ht="12">
      <c r="B50" s="12" t="s">
        <v>40</v>
      </c>
      <c r="C50" s="7" t="s">
        <v>31</v>
      </c>
      <c r="D50" s="5" t="s">
        <v>29</v>
      </c>
      <c r="E50" s="5" t="s">
        <v>15</v>
      </c>
      <c r="F50" s="5" t="s">
        <v>187</v>
      </c>
      <c r="G50" s="7" t="s">
        <v>13</v>
      </c>
      <c r="H50" s="16"/>
      <c r="I50" s="8" t="s">
        <v>14</v>
      </c>
      <c r="J50" s="16" t="s">
        <v>796</v>
      </c>
      <c r="K50" s="9">
        <v>22.47</v>
      </c>
      <c r="L50" s="10">
        <v>1.2862915328680735</v>
      </c>
      <c r="M50" s="10"/>
      <c r="N50" s="9">
        <v>0</v>
      </c>
      <c r="O50" s="10">
        <v>0</v>
      </c>
      <c r="P50" s="10"/>
      <c r="Q50" s="9">
        <v>0</v>
      </c>
      <c r="R50" s="10">
        <v>0</v>
      </c>
      <c r="S50" s="10"/>
      <c r="T50" s="9">
        <v>0</v>
      </c>
      <c r="U50" s="10">
        <v>0</v>
      </c>
      <c r="V50" s="10"/>
      <c r="W50" s="7" t="s">
        <v>213</v>
      </c>
      <c r="X50" s="7" t="s">
        <v>214</v>
      </c>
      <c r="Y50" s="8"/>
      <c r="Z50" s="8" t="s">
        <v>797</v>
      </c>
      <c r="AA50" s="8"/>
    </row>
    <row r="51" spans="2:27" s="3" customFormat="1" ht="12">
      <c r="B51" s="12" t="s">
        <v>40</v>
      </c>
      <c r="C51" s="7" t="s">
        <v>31</v>
      </c>
      <c r="D51" s="5" t="s">
        <v>29</v>
      </c>
      <c r="E51" s="5" t="s">
        <v>21</v>
      </c>
      <c r="F51" s="5" t="s">
        <v>187</v>
      </c>
      <c r="G51" s="5" t="s">
        <v>13</v>
      </c>
      <c r="H51" s="16"/>
      <c r="I51" s="8" t="s">
        <v>14</v>
      </c>
      <c r="J51" s="16" t="s">
        <v>817</v>
      </c>
      <c r="K51" s="9">
        <v>10.7</v>
      </c>
      <c r="L51" s="10">
        <v>0</v>
      </c>
      <c r="M51" s="10"/>
      <c r="N51" s="9">
        <v>0</v>
      </c>
      <c r="O51" s="10">
        <v>0</v>
      </c>
      <c r="P51" s="10"/>
      <c r="Q51" s="9">
        <v>0</v>
      </c>
      <c r="R51" s="10">
        <v>0</v>
      </c>
      <c r="S51" s="10"/>
      <c r="T51" s="9">
        <v>0</v>
      </c>
      <c r="U51" s="10">
        <v>0</v>
      </c>
      <c r="V51" s="10"/>
      <c r="W51" s="7" t="s">
        <v>220</v>
      </c>
      <c r="X51" s="7" t="s">
        <v>205</v>
      </c>
      <c r="Y51" s="8"/>
      <c r="Z51" s="8" t="s">
        <v>797</v>
      </c>
      <c r="AA51" s="8"/>
    </row>
    <row r="52" spans="1:27" s="3" customFormat="1" ht="12">
      <c r="A52" s="3" t="s">
        <v>240</v>
      </c>
      <c r="B52" s="12" t="s">
        <v>41</v>
      </c>
      <c r="C52" s="5" t="s">
        <v>35</v>
      </c>
      <c r="D52" s="5" t="s">
        <v>29</v>
      </c>
      <c r="E52" s="5" t="s">
        <v>15</v>
      </c>
      <c r="F52" s="5" t="s">
        <v>187</v>
      </c>
      <c r="G52" s="5" t="s">
        <v>187</v>
      </c>
      <c r="H52" s="12" t="s">
        <v>151</v>
      </c>
      <c r="I52" s="12"/>
      <c r="J52" s="12" t="s">
        <v>251</v>
      </c>
      <c r="K52" s="13">
        <v>1146.1889999999999</v>
      </c>
      <c r="L52" s="14">
        <v>4.37</v>
      </c>
      <c r="M52" s="14">
        <v>0</v>
      </c>
      <c r="N52" s="13">
        <v>0</v>
      </c>
      <c r="O52" s="14">
        <v>0</v>
      </c>
      <c r="P52" s="14">
        <v>0</v>
      </c>
      <c r="Q52" s="13">
        <v>0</v>
      </c>
      <c r="R52" s="14">
        <v>0</v>
      </c>
      <c r="S52" s="14">
        <v>0</v>
      </c>
      <c r="T52" s="13">
        <v>0</v>
      </c>
      <c r="U52" s="14">
        <v>0</v>
      </c>
      <c r="V52" s="14">
        <v>0</v>
      </c>
      <c r="W52" s="5" t="s">
        <v>213</v>
      </c>
      <c r="X52" s="5" t="s">
        <v>214</v>
      </c>
      <c r="Y52" s="6" t="s">
        <v>151</v>
      </c>
      <c r="Z52" s="12" t="s">
        <v>252</v>
      </c>
      <c r="AA52" s="15"/>
    </row>
    <row r="53" spans="1:27" s="3" customFormat="1" ht="12">
      <c r="A53" s="3" t="s">
        <v>12</v>
      </c>
      <c r="B53" s="12" t="s">
        <v>41</v>
      </c>
      <c r="C53" s="5" t="s">
        <v>35</v>
      </c>
      <c r="D53" s="5" t="s">
        <v>29</v>
      </c>
      <c r="E53" s="5" t="s">
        <v>12</v>
      </c>
      <c r="F53" s="7" t="s">
        <v>26</v>
      </c>
      <c r="G53" s="7" t="s">
        <v>26</v>
      </c>
      <c r="H53" s="12" t="s">
        <v>151</v>
      </c>
      <c r="I53" s="12"/>
      <c r="J53" s="12" t="s">
        <v>250</v>
      </c>
      <c r="K53" s="13">
        <v>368.55935999999986</v>
      </c>
      <c r="L53" s="14">
        <v>0</v>
      </c>
      <c r="M53" s="14">
        <v>0</v>
      </c>
      <c r="N53" s="13">
        <v>0</v>
      </c>
      <c r="O53" s="14">
        <v>0</v>
      </c>
      <c r="P53" s="14">
        <v>0</v>
      </c>
      <c r="Q53" s="13">
        <v>0</v>
      </c>
      <c r="R53" s="14">
        <v>0</v>
      </c>
      <c r="S53" s="14">
        <v>0</v>
      </c>
      <c r="T53" s="13">
        <v>0</v>
      </c>
      <c r="U53" s="14">
        <v>0</v>
      </c>
      <c r="V53" s="14">
        <v>0</v>
      </c>
      <c r="W53" s="5" t="s">
        <v>220</v>
      </c>
      <c r="X53" s="5" t="s">
        <v>205</v>
      </c>
      <c r="Y53" s="6" t="s">
        <v>151</v>
      </c>
      <c r="Z53" s="12" t="s">
        <v>253</v>
      </c>
      <c r="AA53" s="15"/>
    </row>
    <row r="54" spans="1:27" s="3" customFormat="1" ht="12">
      <c r="A54" s="3" t="s">
        <v>242</v>
      </c>
      <c r="B54" s="12" t="s">
        <v>41</v>
      </c>
      <c r="C54" s="5" t="s">
        <v>35</v>
      </c>
      <c r="D54" s="5" t="s">
        <v>29</v>
      </c>
      <c r="E54" s="5" t="s">
        <v>191</v>
      </c>
      <c r="F54" s="5" t="s">
        <v>218</v>
      </c>
      <c r="G54" s="5" t="s">
        <v>218</v>
      </c>
      <c r="H54" s="12" t="s">
        <v>151</v>
      </c>
      <c r="I54" s="12"/>
      <c r="J54" s="12" t="s">
        <v>243</v>
      </c>
      <c r="K54" s="13">
        <v>0</v>
      </c>
      <c r="L54" s="14">
        <v>0</v>
      </c>
      <c r="M54" s="14">
        <v>0</v>
      </c>
      <c r="N54" s="13">
        <v>274.53258409499995</v>
      </c>
      <c r="O54" s="14">
        <v>0</v>
      </c>
      <c r="P54" s="14">
        <f>N54/5.1</f>
        <v>53.829918449999994</v>
      </c>
      <c r="Q54" s="13">
        <v>0</v>
      </c>
      <c r="R54" s="14">
        <v>0</v>
      </c>
      <c r="S54" s="14">
        <v>0</v>
      </c>
      <c r="T54" s="13">
        <v>640.5760295549999</v>
      </c>
      <c r="U54" s="14">
        <v>0</v>
      </c>
      <c r="V54" s="14">
        <f>T54/5.1</f>
        <v>125.60314304999999</v>
      </c>
      <c r="W54" s="5" t="s">
        <v>220</v>
      </c>
      <c r="X54" s="5" t="s">
        <v>214</v>
      </c>
      <c r="Y54" s="6" t="s">
        <v>151</v>
      </c>
      <c r="Z54" s="12" t="s">
        <v>244</v>
      </c>
      <c r="AA54" s="15"/>
    </row>
    <row r="55" spans="2:27" s="3" customFormat="1" ht="12">
      <c r="B55" s="12" t="s">
        <v>41</v>
      </c>
      <c r="C55" s="5" t="s">
        <v>30</v>
      </c>
      <c r="D55" s="5" t="s">
        <v>29</v>
      </c>
      <c r="E55" s="5" t="s">
        <v>191</v>
      </c>
      <c r="F55" s="5" t="s">
        <v>218</v>
      </c>
      <c r="G55" s="5" t="s">
        <v>218</v>
      </c>
      <c r="H55" s="12"/>
      <c r="I55" s="12" t="s">
        <v>350</v>
      </c>
      <c r="J55" s="12" t="s">
        <v>382</v>
      </c>
      <c r="K55" s="13"/>
      <c r="L55" s="14"/>
      <c r="M55" s="14"/>
      <c r="N55" s="13">
        <v>565</v>
      </c>
      <c r="O55" s="14"/>
      <c r="P55" s="14"/>
      <c r="Q55" s="13"/>
      <c r="R55" s="14"/>
      <c r="S55" s="14"/>
      <c r="T55" s="13">
        <v>565</v>
      </c>
      <c r="U55" s="14"/>
      <c r="V55" s="14"/>
      <c r="W55" s="5" t="s">
        <v>220</v>
      </c>
      <c r="X55" s="5" t="s">
        <v>214</v>
      </c>
      <c r="Y55" s="6"/>
      <c r="Z55" s="12" t="s">
        <v>383</v>
      </c>
      <c r="AA55" s="15" t="s">
        <v>384</v>
      </c>
    </row>
    <row r="56" spans="2:27" s="3" customFormat="1" ht="12">
      <c r="B56" s="12" t="s">
        <v>41</v>
      </c>
      <c r="C56" s="5" t="s">
        <v>30</v>
      </c>
      <c r="D56" s="5" t="s">
        <v>29</v>
      </c>
      <c r="E56" s="5" t="s">
        <v>15</v>
      </c>
      <c r="F56" s="5" t="s">
        <v>187</v>
      </c>
      <c r="G56" s="7" t="s">
        <v>13</v>
      </c>
      <c r="H56" s="12"/>
      <c r="I56" s="12" t="s">
        <v>336</v>
      </c>
      <c r="J56" s="12" t="s">
        <v>380</v>
      </c>
      <c r="K56" s="13">
        <v>135.896</v>
      </c>
      <c r="L56" s="14">
        <v>0.49</v>
      </c>
      <c r="M56" s="14"/>
      <c r="N56" s="13">
        <v>61.266</v>
      </c>
      <c r="O56" s="14">
        <v>0.22</v>
      </c>
      <c r="P56" s="14"/>
      <c r="Q56" s="13"/>
      <c r="R56" s="14"/>
      <c r="S56" s="14"/>
      <c r="T56" s="13"/>
      <c r="U56" s="14"/>
      <c r="V56" s="14"/>
      <c r="W56" s="5" t="s">
        <v>213</v>
      </c>
      <c r="X56" s="5" t="s">
        <v>214</v>
      </c>
      <c r="Y56" s="6"/>
      <c r="Z56" s="12" t="s">
        <v>381</v>
      </c>
      <c r="AA56" s="15"/>
    </row>
    <row r="57" spans="1:27" s="3" customFormat="1" ht="12">
      <c r="A57" s="3" t="s">
        <v>240</v>
      </c>
      <c r="B57" s="12" t="s">
        <v>42</v>
      </c>
      <c r="C57" s="5" t="s">
        <v>35</v>
      </c>
      <c r="D57" s="5" t="s">
        <v>2</v>
      </c>
      <c r="E57" s="5" t="s">
        <v>15</v>
      </c>
      <c r="F57" s="5" t="s">
        <v>187</v>
      </c>
      <c r="G57" s="5" t="s">
        <v>13</v>
      </c>
      <c r="H57" s="12" t="s">
        <v>151</v>
      </c>
      <c r="I57" s="12"/>
      <c r="J57" s="12" t="s">
        <v>241</v>
      </c>
      <c r="K57" s="13">
        <v>0</v>
      </c>
      <c r="L57" s="14">
        <v>0</v>
      </c>
      <c r="M57" s="14">
        <v>0</v>
      </c>
      <c r="N57" s="13">
        <v>105.73</v>
      </c>
      <c r="O57" s="14">
        <v>0.44769230769230767</v>
      </c>
      <c r="P57" s="14">
        <v>0</v>
      </c>
      <c r="Q57" s="13">
        <v>0</v>
      </c>
      <c r="R57" s="14">
        <v>0</v>
      </c>
      <c r="S57" s="14">
        <v>0</v>
      </c>
      <c r="T57" s="13">
        <v>0</v>
      </c>
      <c r="U57" s="14">
        <v>0</v>
      </c>
      <c r="V57" s="14">
        <v>0</v>
      </c>
      <c r="W57" s="5" t="s">
        <v>213</v>
      </c>
      <c r="X57" s="5" t="s">
        <v>214</v>
      </c>
      <c r="Y57" s="6" t="s">
        <v>151</v>
      </c>
      <c r="Z57" s="12" t="s">
        <v>254</v>
      </c>
      <c r="AA57" s="15"/>
    </row>
    <row r="58" spans="2:27" s="3" customFormat="1" ht="12">
      <c r="B58" s="12" t="s">
        <v>42</v>
      </c>
      <c r="C58" s="5" t="s">
        <v>30</v>
      </c>
      <c r="D58" s="5" t="s">
        <v>2</v>
      </c>
      <c r="E58" s="5" t="s">
        <v>15</v>
      </c>
      <c r="F58" s="5" t="s">
        <v>187</v>
      </c>
      <c r="G58" s="5" t="s">
        <v>187</v>
      </c>
      <c r="H58" s="12"/>
      <c r="I58" s="12" t="s">
        <v>336</v>
      </c>
      <c r="J58" s="12" t="s">
        <v>385</v>
      </c>
      <c r="K58" s="13"/>
      <c r="L58" s="14"/>
      <c r="M58" s="14"/>
      <c r="N58" s="13">
        <v>59.325</v>
      </c>
      <c r="O58" s="14">
        <v>0.24</v>
      </c>
      <c r="P58" s="14"/>
      <c r="Q58" s="13"/>
      <c r="R58" s="14"/>
      <c r="S58" s="14"/>
      <c r="T58" s="13">
        <v>236.735</v>
      </c>
      <c r="U58" s="14">
        <v>0.97</v>
      </c>
      <c r="V58" s="14"/>
      <c r="W58" s="5" t="s">
        <v>213</v>
      </c>
      <c r="X58" s="5" t="s">
        <v>214</v>
      </c>
      <c r="Y58" s="6"/>
      <c r="Z58" s="12" t="s">
        <v>386</v>
      </c>
      <c r="AA58" s="15"/>
    </row>
    <row r="59" spans="2:27" s="3" customFormat="1" ht="12">
      <c r="B59" s="12" t="s">
        <v>42</v>
      </c>
      <c r="C59" s="5" t="s">
        <v>30</v>
      </c>
      <c r="D59" s="5" t="s">
        <v>2</v>
      </c>
      <c r="E59" s="5" t="s">
        <v>20</v>
      </c>
      <c r="F59" s="5" t="s">
        <v>187</v>
      </c>
      <c r="G59" s="5" t="s">
        <v>13</v>
      </c>
      <c r="H59" s="12"/>
      <c r="I59" s="12" t="s">
        <v>362</v>
      </c>
      <c r="J59" s="12"/>
      <c r="K59" s="13">
        <v>113</v>
      </c>
      <c r="L59" s="14"/>
      <c r="M59" s="14"/>
      <c r="N59" s="13"/>
      <c r="O59" s="14"/>
      <c r="P59" s="14"/>
      <c r="Q59" s="13"/>
      <c r="R59" s="14"/>
      <c r="S59" s="14"/>
      <c r="T59" s="13"/>
      <c r="U59" s="14"/>
      <c r="V59" s="14"/>
      <c r="W59" s="5" t="s">
        <v>220</v>
      </c>
      <c r="X59" s="5" t="s">
        <v>214</v>
      </c>
      <c r="Y59" s="6"/>
      <c r="Z59" s="12" t="s">
        <v>363</v>
      </c>
      <c r="AA59" s="15"/>
    </row>
    <row r="60" spans="2:27" s="3" customFormat="1" ht="12">
      <c r="B60" s="12" t="s">
        <v>42</v>
      </c>
      <c r="C60" s="5" t="s">
        <v>30</v>
      </c>
      <c r="D60" s="5" t="s">
        <v>2</v>
      </c>
      <c r="E60" s="5" t="s">
        <v>12</v>
      </c>
      <c r="F60" s="7" t="s">
        <v>26</v>
      </c>
      <c r="G60" s="7" t="s">
        <v>26</v>
      </c>
      <c r="H60" s="12"/>
      <c r="I60" s="12" t="s">
        <v>339</v>
      </c>
      <c r="J60" s="12" t="s">
        <v>387</v>
      </c>
      <c r="K60" s="13">
        <v>310.0032</v>
      </c>
      <c r="L60" s="14"/>
      <c r="M60" s="14"/>
      <c r="N60" s="13"/>
      <c r="O60" s="14"/>
      <c r="P60" s="14"/>
      <c r="Q60" s="13"/>
      <c r="R60" s="14"/>
      <c r="S60" s="14"/>
      <c r="T60" s="13"/>
      <c r="U60" s="14"/>
      <c r="V60" s="14"/>
      <c r="W60" s="5" t="s">
        <v>220</v>
      </c>
      <c r="X60" s="5" t="s">
        <v>205</v>
      </c>
      <c r="Y60" s="6"/>
      <c r="Z60" s="12" t="s">
        <v>355</v>
      </c>
      <c r="AA60" s="15"/>
    </row>
    <row r="61" spans="1:27" s="3" customFormat="1" ht="12">
      <c r="A61" s="3" t="s">
        <v>257</v>
      </c>
      <c r="B61" s="12" t="s">
        <v>43</v>
      </c>
      <c r="C61" s="5" t="s">
        <v>35</v>
      </c>
      <c r="D61" s="5" t="s">
        <v>2</v>
      </c>
      <c r="E61" s="5" t="s">
        <v>21</v>
      </c>
      <c r="F61" s="5" t="s">
        <v>218</v>
      </c>
      <c r="G61" s="5" t="s">
        <v>218</v>
      </c>
      <c r="H61" s="12" t="s">
        <v>151</v>
      </c>
      <c r="I61" s="12"/>
      <c r="J61" s="12" t="s">
        <v>258</v>
      </c>
      <c r="K61" s="13">
        <v>52</v>
      </c>
      <c r="L61" s="14">
        <v>0</v>
      </c>
      <c r="M61" s="14">
        <v>0</v>
      </c>
      <c r="N61" s="13">
        <v>0</v>
      </c>
      <c r="O61" s="14">
        <v>0</v>
      </c>
      <c r="P61" s="14">
        <v>0</v>
      </c>
      <c r="Q61" s="13">
        <v>0</v>
      </c>
      <c r="R61" s="14">
        <v>0</v>
      </c>
      <c r="S61" s="14">
        <v>0</v>
      </c>
      <c r="T61" s="13">
        <v>0</v>
      </c>
      <c r="U61" s="14">
        <v>0</v>
      </c>
      <c r="V61" s="14">
        <v>0</v>
      </c>
      <c r="W61" s="5" t="s">
        <v>220</v>
      </c>
      <c r="X61" s="5" t="s">
        <v>205</v>
      </c>
      <c r="Y61" s="6" t="s">
        <v>151</v>
      </c>
      <c r="Z61" s="12" t="s">
        <v>259</v>
      </c>
      <c r="AA61" s="15"/>
    </row>
    <row r="62" spans="1:27" s="3" customFormat="1" ht="12">
      <c r="A62" s="3" t="s">
        <v>240</v>
      </c>
      <c r="B62" s="12" t="s">
        <v>43</v>
      </c>
      <c r="C62" s="5" t="s">
        <v>35</v>
      </c>
      <c r="D62" s="5" t="s">
        <v>2</v>
      </c>
      <c r="E62" s="5" t="s">
        <v>15</v>
      </c>
      <c r="F62" s="5" t="s">
        <v>187</v>
      </c>
      <c r="G62" s="5" t="s">
        <v>13</v>
      </c>
      <c r="H62" s="12" t="s">
        <v>151</v>
      </c>
      <c r="I62" s="12"/>
      <c r="J62" s="12" t="s">
        <v>241</v>
      </c>
      <c r="K62" s="13">
        <v>63.379</v>
      </c>
      <c r="L62" s="14">
        <v>0.19456546153846155</v>
      </c>
      <c r="M62" s="14">
        <v>0</v>
      </c>
      <c r="N62" s="13">
        <v>0</v>
      </c>
      <c r="O62" s="14">
        <v>0</v>
      </c>
      <c r="P62" s="14">
        <v>0</v>
      </c>
      <c r="Q62" s="13">
        <v>0</v>
      </c>
      <c r="R62" s="14">
        <v>0</v>
      </c>
      <c r="S62" s="14">
        <v>0</v>
      </c>
      <c r="T62" s="13">
        <v>0</v>
      </c>
      <c r="U62" s="14">
        <v>0</v>
      </c>
      <c r="V62" s="14">
        <v>0</v>
      </c>
      <c r="W62" s="5" t="s">
        <v>213</v>
      </c>
      <c r="X62" s="5" t="s">
        <v>214</v>
      </c>
      <c r="Y62" s="6" t="s">
        <v>151</v>
      </c>
      <c r="Z62" s="12" t="s">
        <v>255</v>
      </c>
      <c r="AA62" s="15"/>
    </row>
    <row r="63" spans="1:27" s="3" customFormat="1" ht="12">
      <c r="A63" s="3" t="s">
        <v>245</v>
      </c>
      <c r="B63" s="12" t="s">
        <v>43</v>
      </c>
      <c r="C63" s="5" t="s">
        <v>35</v>
      </c>
      <c r="D63" s="5" t="s">
        <v>2</v>
      </c>
      <c r="E63" s="5" t="s">
        <v>20</v>
      </c>
      <c r="F63" s="5" t="s">
        <v>187</v>
      </c>
      <c r="G63" s="5" t="s">
        <v>13</v>
      </c>
      <c r="H63" s="12" t="s">
        <v>151</v>
      </c>
      <c r="I63" s="12" t="s">
        <v>256</v>
      </c>
      <c r="J63" s="12" t="s">
        <v>246</v>
      </c>
      <c r="K63" s="13">
        <v>32.7</v>
      </c>
      <c r="L63" s="14">
        <v>0</v>
      </c>
      <c r="M63" s="14">
        <v>0</v>
      </c>
      <c r="N63" s="13">
        <v>0</v>
      </c>
      <c r="O63" s="14">
        <v>0</v>
      </c>
      <c r="P63" s="14">
        <v>0</v>
      </c>
      <c r="Q63" s="13">
        <v>0</v>
      </c>
      <c r="R63" s="14">
        <v>0</v>
      </c>
      <c r="S63" s="14">
        <v>0</v>
      </c>
      <c r="T63" s="13">
        <v>0</v>
      </c>
      <c r="U63" s="14">
        <v>0</v>
      </c>
      <c r="V63" s="14">
        <v>0</v>
      </c>
      <c r="W63" s="5" t="s">
        <v>220</v>
      </c>
      <c r="X63" s="5" t="s">
        <v>214</v>
      </c>
      <c r="Y63" s="6" t="s">
        <v>151</v>
      </c>
      <c r="Z63" s="12" t="s">
        <v>247</v>
      </c>
      <c r="AA63" s="15"/>
    </row>
    <row r="64" spans="1:27" s="3" customFormat="1" ht="12">
      <c r="A64" s="3" t="s">
        <v>242</v>
      </c>
      <c r="B64" s="12" t="s">
        <v>43</v>
      </c>
      <c r="C64" s="5" t="s">
        <v>35</v>
      </c>
      <c r="D64" s="5" t="s">
        <v>2</v>
      </c>
      <c r="E64" s="5" t="s">
        <v>191</v>
      </c>
      <c r="F64" s="5" t="s">
        <v>218</v>
      </c>
      <c r="G64" s="5" t="s">
        <v>218</v>
      </c>
      <c r="H64" s="12" t="s">
        <v>151</v>
      </c>
      <c r="I64" s="12"/>
      <c r="J64" s="12" t="s">
        <v>243</v>
      </c>
      <c r="K64" s="13">
        <v>0</v>
      </c>
      <c r="L64" s="14">
        <v>0</v>
      </c>
      <c r="M64" s="14">
        <v>0</v>
      </c>
      <c r="N64" s="13">
        <v>17.334000000000003</v>
      </c>
      <c r="O64" s="14">
        <v>0</v>
      </c>
      <c r="P64" s="14">
        <v>0</v>
      </c>
      <c r="Q64" s="13">
        <v>0</v>
      </c>
      <c r="R64" s="14">
        <v>0</v>
      </c>
      <c r="S64" s="14">
        <v>0</v>
      </c>
      <c r="T64" s="13">
        <v>40.446000000000005</v>
      </c>
      <c r="U64" s="14">
        <v>0</v>
      </c>
      <c r="V64" s="14">
        <v>0</v>
      </c>
      <c r="W64" s="5" t="s">
        <v>220</v>
      </c>
      <c r="X64" s="5" t="s">
        <v>214</v>
      </c>
      <c r="Y64" s="6" t="s">
        <v>151</v>
      </c>
      <c r="Z64" s="12" t="s">
        <v>260</v>
      </c>
      <c r="AA64" s="15"/>
    </row>
    <row r="65" spans="2:27" s="3" customFormat="1" ht="12">
      <c r="B65" s="12" t="s">
        <v>43</v>
      </c>
      <c r="C65" s="5" t="s">
        <v>30</v>
      </c>
      <c r="D65" s="5" t="s">
        <v>2</v>
      </c>
      <c r="E65" s="5" t="s">
        <v>21</v>
      </c>
      <c r="F65" s="5" t="s">
        <v>218</v>
      </c>
      <c r="G65" s="5" t="s">
        <v>218</v>
      </c>
      <c r="H65" s="12"/>
      <c r="I65" s="12" t="s">
        <v>342</v>
      </c>
      <c r="J65" s="12" t="s">
        <v>390</v>
      </c>
      <c r="K65" s="13">
        <v>102.83</v>
      </c>
      <c r="L65" s="14"/>
      <c r="M65" s="14"/>
      <c r="N65" s="13"/>
      <c r="O65" s="14"/>
      <c r="P65" s="14"/>
      <c r="Q65" s="13"/>
      <c r="R65" s="14"/>
      <c r="S65" s="14"/>
      <c r="T65" s="13"/>
      <c r="U65" s="14"/>
      <c r="V65" s="14"/>
      <c r="W65" s="5" t="s">
        <v>220</v>
      </c>
      <c r="X65" s="5" t="s">
        <v>205</v>
      </c>
      <c r="Y65" s="6"/>
      <c r="Z65" s="12" t="s">
        <v>391</v>
      </c>
      <c r="AA65" s="15" t="s">
        <v>392</v>
      </c>
    </row>
    <row r="66" spans="2:27" s="3" customFormat="1" ht="12">
      <c r="B66" s="12" t="s">
        <v>43</v>
      </c>
      <c r="C66" s="5" t="s">
        <v>30</v>
      </c>
      <c r="D66" s="5" t="s">
        <v>2</v>
      </c>
      <c r="E66" s="5" t="s">
        <v>15</v>
      </c>
      <c r="F66" s="5" t="s">
        <v>187</v>
      </c>
      <c r="G66" s="7" t="s">
        <v>13</v>
      </c>
      <c r="H66" s="12"/>
      <c r="I66" s="12" t="s">
        <v>336</v>
      </c>
      <c r="J66" s="12" t="s">
        <v>388</v>
      </c>
      <c r="K66" s="13">
        <v>99.723</v>
      </c>
      <c r="L66" s="14">
        <v>0.3</v>
      </c>
      <c r="M66" s="14"/>
      <c r="N66" s="13"/>
      <c r="O66" s="14"/>
      <c r="P66" s="14"/>
      <c r="Q66" s="13"/>
      <c r="R66" s="14"/>
      <c r="S66" s="14"/>
      <c r="T66" s="13">
        <v>230.972</v>
      </c>
      <c r="U66" s="14">
        <v>0.68</v>
      </c>
      <c r="V66" s="14"/>
      <c r="W66" s="5" t="s">
        <v>213</v>
      </c>
      <c r="X66" s="5" t="s">
        <v>214</v>
      </c>
      <c r="Y66" s="6"/>
      <c r="Z66" s="12" t="s">
        <v>373</v>
      </c>
      <c r="AA66" s="15"/>
    </row>
    <row r="67" spans="2:27" s="3" customFormat="1" ht="12">
      <c r="B67" s="12" t="s">
        <v>43</v>
      </c>
      <c r="C67" s="5" t="s">
        <v>30</v>
      </c>
      <c r="D67" s="5" t="s">
        <v>2</v>
      </c>
      <c r="E67" s="5" t="s">
        <v>20</v>
      </c>
      <c r="F67" s="5" t="s">
        <v>187</v>
      </c>
      <c r="G67" s="5" t="s">
        <v>13</v>
      </c>
      <c r="H67" s="12"/>
      <c r="I67" s="12" t="s">
        <v>362</v>
      </c>
      <c r="J67" s="12"/>
      <c r="K67" s="13">
        <v>79.1</v>
      </c>
      <c r="L67" s="14"/>
      <c r="M67" s="14"/>
      <c r="N67" s="13"/>
      <c r="O67" s="14"/>
      <c r="P67" s="14"/>
      <c r="Q67" s="13"/>
      <c r="R67" s="14"/>
      <c r="S67" s="14"/>
      <c r="T67" s="13"/>
      <c r="U67" s="14"/>
      <c r="V67" s="14"/>
      <c r="W67" s="5" t="s">
        <v>220</v>
      </c>
      <c r="X67" s="5" t="s">
        <v>214</v>
      </c>
      <c r="Y67" s="6"/>
      <c r="Z67" s="12" t="s">
        <v>363</v>
      </c>
      <c r="AA67" s="15"/>
    </row>
    <row r="68" spans="2:27" s="3" customFormat="1" ht="12">
      <c r="B68" s="12" t="s">
        <v>43</v>
      </c>
      <c r="C68" s="5" t="s">
        <v>30</v>
      </c>
      <c r="D68" s="5" t="s">
        <v>2</v>
      </c>
      <c r="E68" s="5" t="s">
        <v>12</v>
      </c>
      <c r="F68" s="7" t="s">
        <v>26</v>
      </c>
      <c r="G68" s="7" t="s">
        <v>26</v>
      </c>
      <c r="H68" s="12"/>
      <c r="I68" s="12" t="s">
        <v>339</v>
      </c>
      <c r="J68" s="12" t="s">
        <v>389</v>
      </c>
      <c r="K68" s="13">
        <v>203.22432</v>
      </c>
      <c r="L68" s="14"/>
      <c r="M68" s="14"/>
      <c r="N68" s="13"/>
      <c r="O68" s="14"/>
      <c r="P68" s="14"/>
      <c r="Q68" s="13"/>
      <c r="R68" s="14"/>
      <c r="S68" s="14"/>
      <c r="T68" s="13"/>
      <c r="U68" s="14"/>
      <c r="V68" s="14"/>
      <c r="W68" s="5" t="s">
        <v>220</v>
      </c>
      <c r="X68" s="5" t="s">
        <v>205</v>
      </c>
      <c r="Y68" s="6"/>
      <c r="Z68" s="12" t="s">
        <v>355</v>
      </c>
      <c r="AA68" s="15"/>
    </row>
    <row r="69" spans="2:27" s="3" customFormat="1" ht="12">
      <c r="B69" s="12" t="s">
        <v>44</v>
      </c>
      <c r="C69" s="5" t="s">
        <v>30</v>
      </c>
      <c r="D69" s="5" t="s">
        <v>29</v>
      </c>
      <c r="E69" s="5" t="s">
        <v>15</v>
      </c>
      <c r="F69" s="5" t="s">
        <v>187</v>
      </c>
      <c r="G69" s="7" t="s">
        <v>13</v>
      </c>
      <c r="H69" s="12"/>
      <c r="I69" s="12" t="s">
        <v>336</v>
      </c>
      <c r="J69" s="12" t="s">
        <v>393</v>
      </c>
      <c r="K69" s="13"/>
      <c r="L69" s="14"/>
      <c r="M69" s="14"/>
      <c r="N69" s="13">
        <v>236.1</v>
      </c>
      <c r="O69" s="14">
        <v>2.78</v>
      </c>
      <c r="P69" s="14"/>
      <c r="Q69" s="13"/>
      <c r="R69" s="14"/>
      <c r="S69" s="14"/>
      <c r="T69" s="13">
        <v>410.364</v>
      </c>
      <c r="U69" s="14">
        <v>4.83</v>
      </c>
      <c r="V69" s="14"/>
      <c r="W69" s="5" t="s">
        <v>213</v>
      </c>
      <c r="X69" s="5" t="s">
        <v>214</v>
      </c>
      <c r="Y69" s="6"/>
      <c r="Z69" s="12" t="s">
        <v>373</v>
      </c>
      <c r="AA69" s="15"/>
    </row>
    <row r="70" spans="2:27" s="3" customFormat="1" ht="12">
      <c r="B70" s="12" t="s">
        <v>44</v>
      </c>
      <c r="C70" s="5" t="s">
        <v>30</v>
      </c>
      <c r="D70" s="5" t="s">
        <v>29</v>
      </c>
      <c r="E70" s="5" t="s">
        <v>12</v>
      </c>
      <c r="F70" s="7" t="s">
        <v>26</v>
      </c>
      <c r="G70" s="7" t="s">
        <v>26</v>
      </c>
      <c r="H70" s="12"/>
      <c r="I70" s="12" t="s">
        <v>339</v>
      </c>
      <c r="J70" s="12" t="s">
        <v>394</v>
      </c>
      <c r="K70" s="13"/>
      <c r="L70" s="14"/>
      <c r="M70" s="14"/>
      <c r="N70" s="13"/>
      <c r="O70" s="14"/>
      <c r="P70" s="14"/>
      <c r="Q70" s="13">
        <v>180</v>
      </c>
      <c r="R70" s="14"/>
      <c r="S70" s="14"/>
      <c r="T70" s="13"/>
      <c r="U70" s="14"/>
      <c r="V70" s="14"/>
      <c r="W70" s="5" t="s">
        <v>220</v>
      </c>
      <c r="X70" s="5" t="s">
        <v>205</v>
      </c>
      <c r="Y70" s="6"/>
      <c r="Z70" s="12" t="s">
        <v>352</v>
      </c>
      <c r="AA70" s="15"/>
    </row>
    <row r="71" spans="2:27" s="3" customFormat="1" ht="12">
      <c r="B71" s="12" t="s">
        <v>44</v>
      </c>
      <c r="C71" s="5" t="s">
        <v>30</v>
      </c>
      <c r="D71" s="5" t="s">
        <v>29</v>
      </c>
      <c r="E71" s="5" t="s">
        <v>191</v>
      </c>
      <c r="F71" s="5" t="s">
        <v>218</v>
      </c>
      <c r="G71" s="5" t="s">
        <v>218</v>
      </c>
      <c r="H71" s="12"/>
      <c r="I71" s="12" t="s">
        <v>350</v>
      </c>
      <c r="J71" s="12" t="s">
        <v>395</v>
      </c>
      <c r="K71" s="13"/>
      <c r="L71" s="14"/>
      <c r="M71" s="14"/>
      <c r="N71" s="13">
        <v>134.47</v>
      </c>
      <c r="O71" s="14"/>
      <c r="P71" s="14"/>
      <c r="Q71" s="13"/>
      <c r="R71" s="14"/>
      <c r="S71" s="14"/>
      <c r="T71" s="13">
        <v>134.47</v>
      </c>
      <c r="U71" s="14"/>
      <c r="V71" s="14"/>
      <c r="W71" s="5" t="s">
        <v>220</v>
      </c>
      <c r="X71" s="5" t="s">
        <v>214</v>
      </c>
      <c r="Y71" s="6"/>
      <c r="Z71" s="12" t="s">
        <v>396</v>
      </c>
      <c r="AA71" s="15" t="s">
        <v>397</v>
      </c>
    </row>
    <row r="72" spans="2:27" s="3" customFormat="1" ht="12">
      <c r="B72" s="12" t="s">
        <v>44</v>
      </c>
      <c r="C72" s="7" t="s">
        <v>31</v>
      </c>
      <c r="D72" s="5" t="s">
        <v>29</v>
      </c>
      <c r="E72" s="5" t="s">
        <v>15</v>
      </c>
      <c r="F72" s="5" t="s">
        <v>187</v>
      </c>
      <c r="G72" s="7" t="s">
        <v>13</v>
      </c>
      <c r="H72" s="16"/>
      <c r="I72" s="8" t="s">
        <v>14</v>
      </c>
      <c r="J72" s="16" t="s">
        <v>796</v>
      </c>
      <c r="K72" s="9">
        <v>0</v>
      </c>
      <c r="L72" s="10">
        <v>0</v>
      </c>
      <c r="M72" s="10"/>
      <c r="N72" s="9">
        <v>0</v>
      </c>
      <c r="O72" s="10">
        <v>0</v>
      </c>
      <c r="P72" s="10"/>
      <c r="Q72" s="9">
        <v>0</v>
      </c>
      <c r="R72" s="10">
        <v>0</v>
      </c>
      <c r="S72" s="10"/>
      <c r="T72" s="9">
        <v>288.9</v>
      </c>
      <c r="U72" s="10">
        <v>3.5700000000000003</v>
      </c>
      <c r="V72" s="10"/>
      <c r="W72" s="7" t="s">
        <v>213</v>
      </c>
      <c r="X72" s="7" t="s">
        <v>214</v>
      </c>
      <c r="Y72" s="8"/>
      <c r="Z72" s="8" t="s">
        <v>797</v>
      </c>
      <c r="AA72" s="8"/>
    </row>
    <row r="73" spans="2:27" s="3" customFormat="1" ht="12">
      <c r="B73" s="12" t="s">
        <v>44</v>
      </c>
      <c r="C73" s="7" t="s">
        <v>31</v>
      </c>
      <c r="D73" s="5" t="s">
        <v>29</v>
      </c>
      <c r="E73" s="5" t="s">
        <v>191</v>
      </c>
      <c r="F73" s="5" t="s">
        <v>218</v>
      </c>
      <c r="G73" s="5" t="s">
        <v>218</v>
      </c>
      <c r="H73" s="16"/>
      <c r="I73" s="8" t="s">
        <v>14</v>
      </c>
      <c r="J73" s="16" t="s">
        <v>805</v>
      </c>
      <c r="K73" s="9">
        <v>0</v>
      </c>
      <c r="L73" s="10">
        <v>0</v>
      </c>
      <c r="M73" s="10">
        <v>0</v>
      </c>
      <c r="N73" s="9">
        <v>51.9455196</v>
      </c>
      <c r="O73" s="10">
        <v>0</v>
      </c>
      <c r="P73" s="10">
        <v>9.344399999999998</v>
      </c>
      <c r="Q73" s="9">
        <v>0</v>
      </c>
      <c r="R73" s="10">
        <v>0</v>
      </c>
      <c r="S73" s="10">
        <v>0</v>
      </c>
      <c r="T73" s="9">
        <v>121.2062124</v>
      </c>
      <c r="U73" s="10">
        <v>0</v>
      </c>
      <c r="V73" s="10">
        <v>21.8036</v>
      </c>
      <c r="W73" s="7" t="s">
        <v>220</v>
      </c>
      <c r="X73" s="7" t="s">
        <v>214</v>
      </c>
      <c r="Y73" s="8"/>
      <c r="Z73" s="8" t="s">
        <v>797</v>
      </c>
      <c r="AA73" s="8" t="s">
        <v>818</v>
      </c>
    </row>
    <row r="74" spans="1:27" s="3" customFormat="1" ht="12">
      <c r="A74" s="3" t="s">
        <v>240</v>
      </c>
      <c r="B74" s="12" t="s">
        <v>45</v>
      </c>
      <c r="C74" s="5" t="s">
        <v>35</v>
      </c>
      <c r="D74" s="5" t="s">
        <v>2</v>
      </c>
      <c r="E74" s="5" t="s">
        <v>15</v>
      </c>
      <c r="F74" s="5" t="s">
        <v>187</v>
      </c>
      <c r="G74" s="5" t="s">
        <v>13</v>
      </c>
      <c r="H74" s="12" t="s">
        <v>151</v>
      </c>
      <c r="I74" s="12"/>
      <c r="J74" s="12" t="s">
        <v>261</v>
      </c>
      <c r="K74" s="13">
        <v>0</v>
      </c>
      <c r="L74" s="14">
        <v>0</v>
      </c>
      <c r="M74" s="14">
        <v>0</v>
      </c>
      <c r="N74" s="13">
        <f>20710/1000</f>
        <v>20.71</v>
      </c>
      <c r="O74" s="14">
        <v>0.012248936170212766</v>
      </c>
      <c r="P74" s="14">
        <v>0</v>
      </c>
      <c r="Q74" s="13">
        <v>0</v>
      </c>
      <c r="R74" s="14">
        <v>0</v>
      </c>
      <c r="S74" s="14">
        <v>0</v>
      </c>
      <c r="T74" s="13">
        <v>0</v>
      </c>
      <c r="U74" s="14">
        <v>0</v>
      </c>
      <c r="V74" s="14">
        <v>0</v>
      </c>
      <c r="W74" s="5" t="s">
        <v>213</v>
      </c>
      <c r="X74" s="5" t="s">
        <v>214</v>
      </c>
      <c r="Y74" s="6" t="s">
        <v>151</v>
      </c>
      <c r="Z74" s="12" t="s">
        <v>255</v>
      </c>
      <c r="AA74" s="15"/>
    </row>
    <row r="75" spans="1:27" s="3" customFormat="1" ht="12">
      <c r="A75" s="3" t="s">
        <v>245</v>
      </c>
      <c r="B75" s="12" t="s">
        <v>45</v>
      </c>
      <c r="C75" s="5" t="s">
        <v>35</v>
      </c>
      <c r="D75" s="5" t="s">
        <v>2</v>
      </c>
      <c r="E75" s="5" t="s">
        <v>20</v>
      </c>
      <c r="F75" s="5" t="s">
        <v>187</v>
      </c>
      <c r="G75" s="5" t="s">
        <v>13</v>
      </c>
      <c r="H75" s="12" t="s">
        <v>151</v>
      </c>
      <c r="I75" s="12" t="s">
        <v>263</v>
      </c>
      <c r="J75" s="12" t="s">
        <v>246</v>
      </c>
      <c r="K75" s="13">
        <v>0</v>
      </c>
      <c r="L75" s="14">
        <v>0</v>
      </c>
      <c r="M75" s="14">
        <v>0</v>
      </c>
      <c r="N75" s="13">
        <v>32.7</v>
      </c>
      <c r="O75" s="14">
        <v>0</v>
      </c>
      <c r="P75" s="14">
        <v>0</v>
      </c>
      <c r="Q75" s="13">
        <v>0</v>
      </c>
      <c r="R75" s="14">
        <v>0</v>
      </c>
      <c r="S75" s="14">
        <v>0</v>
      </c>
      <c r="T75" s="13">
        <v>0</v>
      </c>
      <c r="U75" s="14">
        <v>0</v>
      </c>
      <c r="V75" s="14">
        <v>0</v>
      </c>
      <c r="W75" s="5" t="s">
        <v>220</v>
      </c>
      <c r="X75" s="5" t="s">
        <v>214</v>
      </c>
      <c r="Y75" s="6" t="s">
        <v>151</v>
      </c>
      <c r="Z75" s="12" t="s">
        <v>247</v>
      </c>
      <c r="AA75" s="15"/>
    </row>
    <row r="76" spans="1:27" s="3" customFormat="1" ht="12">
      <c r="A76" s="3" t="s">
        <v>242</v>
      </c>
      <c r="B76" s="12" t="s">
        <v>45</v>
      </c>
      <c r="C76" s="5" t="s">
        <v>35</v>
      </c>
      <c r="D76" s="5" t="s">
        <v>2</v>
      </c>
      <c r="E76" s="5" t="s">
        <v>191</v>
      </c>
      <c r="F76" s="5" t="s">
        <v>218</v>
      </c>
      <c r="G76" s="5" t="s">
        <v>218</v>
      </c>
      <c r="H76" s="12" t="s">
        <v>151</v>
      </c>
      <c r="I76" s="12"/>
      <c r="J76" s="12" t="s">
        <v>243</v>
      </c>
      <c r="K76" s="13">
        <v>17</v>
      </c>
      <c r="L76" s="14">
        <v>0</v>
      </c>
      <c r="M76" s="14">
        <v>0</v>
      </c>
      <c r="N76" s="13">
        <v>0</v>
      </c>
      <c r="O76" s="14">
        <v>0</v>
      </c>
      <c r="P76" s="14">
        <v>0</v>
      </c>
      <c r="Q76" s="13">
        <v>40</v>
      </c>
      <c r="R76" s="14">
        <v>0</v>
      </c>
      <c r="S76" s="14">
        <v>0</v>
      </c>
      <c r="T76" s="13">
        <v>0</v>
      </c>
      <c r="U76" s="14">
        <v>0</v>
      </c>
      <c r="V76" s="14">
        <v>0</v>
      </c>
      <c r="W76" s="5" t="s">
        <v>220</v>
      </c>
      <c r="X76" s="5" t="s">
        <v>214</v>
      </c>
      <c r="Y76" s="6" t="s">
        <v>151</v>
      </c>
      <c r="Z76" s="12" t="s">
        <v>262</v>
      </c>
      <c r="AA76" s="15"/>
    </row>
    <row r="77" spans="2:27" s="3" customFormat="1" ht="12">
      <c r="B77" s="12" t="s">
        <v>45</v>
      </c>
      <c r="C77" s="5" t="s">
        <v>30</v>
      </c>
      <c r="D77" s="5" t="s">
        <v>2</v>
      </c>
      <c r="E77" s="5" t="s">
        <v>15</v>
      </c>
      <c r="F77" s="5" t="s">
        <v>187</v>
      </c>
      <c r="G77" s="5" t="s">
        <v>13</v>
      </c>
      <c r="H77" s="12"/>
      <c r="I77" s="12" t="s">
        <v>398</v>
      </c>
      <c r="J77" s="12" t="s">
        <v>399</v>
      </c>
      <c r="K77" s="13"/>
      <c r="L77" s="14"/>
      <c r="M77" s="14"/>
      <c r="N77" s="13">
        <v>31.64</v>
      </c>
      <c r="O77" s="14">
        <v>0.02</v>
      </c>
      <c r="P77" s="14"/>
      <c r="Q77" s="13"/>
      <c r="R77" s="14"/>
      <c r="S77" s="14"/>
      <c r="T77" s="13"/>
      <c r="U77" s="14"/>
      <c r="V77" s="14"/>
      <c r="W77" s="5" t="s">
        <v>213</v>
      </c>
      <c r="X77" s="5" t="s">
        <v>214</v>
      </c>
      <c r="Y77" s="6"/>
      <c r="Z77" s="12" t="s">
        <v>373</v>
      </c>
      <c r="AA77" s="15"/>
    </row>
    <row r="78" spans="2:27" s="3" customFormat="1" ht="12">
      <c r="B78" s="12" t="s">
        <v>45</v>
      </c>
      <c r="C78" s="5" t="s">
        <v>30</v>
      </c>
      <c r="D78" s="5" t="s">
        <v>2</v>
      </c>
      <c r="E78" s="5" t="s">
        <v>20</v>
      </c>
      <c r="F78" s="5" t="s">
        <v>187</v>
      </c>
      <c r="G78" s="5" t="s">
        <v>13</v>
      </c>
      <c r="H78" s="12"/>
      <c r="I78" s="12" t="s">
        <v>362</v>
      </c>
      <c r="J78" s="12"/>
      <c r="K78" s="13"/>
      <c r="L78" s="14"/>
      <c r="M78" s="14"/>
      <c r="N78" s="13">
        <v>79.1</v>
      </c>
      <c r="O78" s="14"/>
      <c r="P78" s="14"/>
      <c r="Q78" s="13"/>
      <c r="R78" s="14"/>
      <c r="S78" s="14"/>
      <c r="T78" s="13"/>
      <c r="U78" s="14"/>
      <c r="V78" s="14"/>
      <c r="W78" s="5" t="s">
        <v>220</v>
      </c>
      <c r="X78" s="5" t="s">
        <v>214</v>
      </c>
      <c r="Y78" s="6"/>
      <c r="Z78" s="12" t="s">
        <v>363</v>
      </c>
      <c r="AA78" s="15"/>
    </row>
    <row r="79" spans="2:27" s="3" customFormat="1" ht="12">
      <c r="B79" s="12" t="s">
        <v>45</v>
      </c>
      <c r="C79" s="5" t="s">
        <v>30</v>
      </c>
      <c r="D79" s="5" t="s">
        <v>2</v>
      </c>
      <c r="E79" s="5" t="s">
        <v>12</v>
      </c>
      <c r="F79" s="7" t="s">
        <v>26</v>
      </c>
      <c r="G79" s="7" t="s">
        <v>26</v>
      </c>
      <c r="H79" s="12"/>
      <c r="I79" s="12" t="s">
        <v>339</v>
      </c>
      <c r="J79" s="12" t="s">
        <v>400</v>
      </c>
      <c r="K79" s="13">
        <v>180</v>
      </c>
      <c r="L79" s="14"/>
      <c r="M79" s="14"/>
      <c r="N79" s="13"/>
      <c r="O79" s="14"/>
      <c r="P79" s="14"/>
      <c r="Q79" s="13"/>
      <c r="R79" s="14"/>
      <c r="S79" s="14"/>
      <c r="T79" s="13"/>
      <c r="U79" s="14"/>
      <c r="V79" s="14"/>
      <c r="W79" s="5" t="s">
        <v>220</v>
      </c>
      <c r="X79" s="5" t="s">
        <v>205</v>
      </c>
      <c r="Y79" s="6"/>
      <c r="Z79" s="12" t="s">
        <v>357</v>
      </c>
      <c r="AA79" s="15"/>
    </row>
    <row r="80" spans="2:27" s="3" customFormat="1" ht="12">
      <c r="B80" s="12" t="s">
        <v>45</v>
      </c>
      <c r="C80" s="5" t="s">
        <v>30</v>
      </c>
      <c r="D80" s="5" t="s">
        <v>2</v>
      </c>
      <c r="E80" s="5" t="s">
        <v>191</v>
      </c>
      <c r="F80" s="5" t="s">
        <v>218</v>
      </c>
      <c r="G80" s="5" t="s">
        <v>218</v>
      </c>
      <c r="H80" s="12"/>
      <c r="I80" s="12" t="s">
        <v>350</v>
      </c>
      <c r="J80" s="12" t="s">
        <v>401</v>
      </c>
      <c r="K80" s="13">
        <v>45.765</v>
      </c>
      <c r="L80" s="14"/>
      <c r="M80" s="14"/>
      <c r="N80" s="13"/>
      <c r="O80" s="14"/>
      <c r="P80" s="14"/>
      <c r="Q80" s="13"/>
      <c r="R80" s="14"/>
      <c r="S80" s="14"/>
      <c r="T80" s="13">
        <v>45.765</v>
      </c>
      <c r="U80" s="14"/>
      <c r="V80" s="14"/>
      <c r="W80" s="5" t="s">
        <v>220</v>
      </c>
      <c r="X80" s="5" t="s">
        <v>214</v>
      </c>
      <c r="Y80" s="6"/>
      <c r="Z80" s="12" t="s">
        <v>402</v>
      </c>
      <c r="AA80" s="15"/>
    </row>
    <row r="81" spans="2:27" s="3" customFormat="1" ht="12">
      <c r="B81" s="12" t="s">
        <v>175</v>
      </c>
      <c r="C81" s="5" t="s">
        <v>30</v>
      </c>
      <c r="D81" s="5" t="s">
        <v>2</v>
      </c>
      <c r="E81" s="5" t="s">
        <v>15</v>
      </c>
      <c r="F81" s="5" t="s">
        <v>187</v>
      </c>
      <c r="G81" s="7" t="s">
        <v>13</v>
      </c>
      <c r="H81" s="12"/>
      <c r="I81" s="12" t="s">
        <v>336</v>
      </c>
      <c r="J81" s="12" t="s">
        <v>403</v>
      </c>
      <c r="K81" s="13"/>
      <c r="L81" s="14"/>
      <c r="M81" s="14"/>
      <c r="N81" s="13"/>
      <c r="O81" s="14"/>
      <c r="P81" s="14"/>
      <c r="Q81" s="13"/>
      <c r="R81" s="14"/>
      <c r="S81" s="14"/>
      <c r="T81" s="13">
        <v>27.12</v>
      </c>
      <c r="U81" s="14">
        <v>0.186775516876721</v>
      </c>
      <c r="V81" s="14"/>
      <c r="W81" s="5" t="s">
        <v>213</v>
      </c>
      <c r="X81" s="5" t="s">
        <v>214</v>
      </c>
      <c r="Y81" s="6"/>
      <c r="Z81" s="12" t="s">
        <v>352</v>
      </c>
      <c r="AA81" s="15"/>
    </row>
    <row r="82" spans="2:27" s="3" customFormat="1" ht="12">
      <c r="B82" s="12" t="s">
        <v>175</v>
      </c>
      <c r="C82" s="5" t="s">
        <v>30</v>
      </c>
      <c r="D82" s="5" t="s">
        <v>2</v>
      </c>
      <c r="E82" s="5" t="s">
        <v>12</v>
      </c>
      <c r="F82" s="7" t="s">
        <v>26</v>
      </c>
      <c r="G82" s="7" t="s">
        <v>26</v>
      </c>
      <c r="H82" s="12"/>
      <c r="I82" s="12" t="s">
        <v>339</v>
      </c>
      <c r="J82" s="12" t="s">
        <v>404</v>
      </c>
      <c r="K82" s="13"/>
      <c r="L82" s="14"/>
      <c r="M82" s="14"/>
      <c r="N82" s="13"/>
      <c r="O82" s="14"/>
      <c r="P82" s="14"/>
      <c r="Q82" s="13">
        <v>208.96600320000005</v>
      </c>
      <c r="R82" s="14"/>
      <c r="S82" s="14"/>
      <c r="T82" s="13"/>
      <c r="U82" s="14"/>
      <c r="V82" s="14"/>
      <c r="W82" s="5" t="s">
        <v>220</v>
      </c>
      <c r="X82" s="5" t="s">
        <v>205</v>
      </c>
      <c r="Y82" s="6"/>
      <c r="Z82" s="12" t="s">
        <v>352</v>
      </c>
      <c r="AA82" s="15"/>
    </row>
    <row r="83" spans="2:27" s="3" customFormat="1" ht="12">
      <c r="B83" s="12" t="s">
        <v>175</v>
      </c>
      <c r="C83" s="5" t="s">
        <v>30</v>
      </c>
      <c r="D83" s="5" t="s">
        <v>2</v>
      </c>
      <c r="E83" s="5" t="s">
        <v>191</v>
      </c>
      <c r="F83" s="5" t="s">
        <v>218</v>
      </c>
      <c r="G83" s="5" t="s">
        <v>218</v>
      </c>
      <c r="H83" s="12"/>
      <c r="I83" s="12" t="s">
        <v>350</v>
      </c>
      <c r="J83" s="12" t="s">
        <v>405</v>
      </c>
      <c r="K83" s="13"/>
      <c r="L83" s="14"/>
      <c r="M83" s="14"/>
      <c r="N83" s="13"/>
      <c r="O83" s="14"/>
      <c r="P83" s="14"/>
      <c r="Q83" s="13">
        <v>43.335</v>
      </c>
      <c r="R83" s="14"/>
      <c r="S83" s="14"/>
      <c r="T83" s="13">
        <v>7.49</v>
      </c>
      <c r="U83" s="14"/>
      <c r="V83" s="14"/>
      <c r="W83" s="5" t="s">
        <v>220</v>
      </c>
      <c r="X83" s="5" t="s">
        <v>214</v>
      </c>
      <c r="Y83" s="6"/>
      <c r="Z83" s="12" t="s">
        <v>349</v>
      </c>
      <c r="AA83" s="15" t="s">
        <v>406</v>
      </c>
    </row>
    <row r="84" spans="2:27" s="3" customFormat="1" ht="12">
      <c r="B84" s="12" t="s">
        <v>175</v>
      </c>
      <c r="C84" s="7" t="s">
        <v>31</v>
      </c>
      <c r="D84" s="5" t="s">
        <v>2</v>
      </c>
      <c r="E84" s="5" t="s">
        <v>15</v>
      </c>
      <c r="F84" s="5" t="s">
        <v>187</v>
      </c>
      <c r="G84" s="7" t="s">
        <v>13</v>
      </c>
      <c r="H84" s="16"/>
      <c r="I84" s="8" t="s">
        <v>14</v>
      </c>
      <c r="J84" s="16" t="s">
        <v>796</v>
      </c>
      <c r="K84" s="9">
        <v>0</v>
      </c>
      <c r="L84" s="10">
        <v>0</v>
      </c>
      <c r="M84" s="10"/>
      <c r="N84" s="9">
        <v>0</v>
      </c>
      <c r="O84" s="10">
        <v>0</v>
      </c>
      <c r="P84" s="10"/>
      <c r="Q84" s="9">
        <v>0</v>
      </c>
      <c r="R84" s="10">
        <v>0</v>
      </c>
      <c r="S84" s="10"/>
      <c r="T84" s="9">
        <v>206.574</v>
      </c>
      <c r="U84" s="10">
        <v>1.5024533870091568</v>
      </c>
      <c r="V84" s="10"/>
      <c r="W84" s="7" t="s">
        <v>213</v>
      </c>
      <c r="X84" s="7" t="s">
        <v>214</v>
      </c>
      <c r="Y84" s="8"/>
      <c r="Z84" s="8" t="s">
        <v>801</v>
      </c>
      <c r="AA84" s="8" t="s">
        <v>819</v>
      </c>
    </row>
    <row r="85" spans="2:27" s="3" customFormat="1" ht="12">
      <c r="B85" s="12" t="s">
        <v>175</v>
      </c>
      <c r="C85" s="7" t="s">
        <v>31</v>
      </c>
      <c r="D85" s="5" t="s">
        <v>2</v>
      </c>
      <c r="E85" s="5" t="s">
        <v>191</v>
      </c>
      <c r="F85" s="5" t="s">
        <v>218</v>
      </c>
      <c r="G85" s="5" t="s">
        <v>218</v>
      </c>
      <c r="H85" s="16"/>
      <c r="I85" s="8" t="s">
        <v>14</v>
      </c>
      <c r="J85" s="16" t="s">
        <v>805</v>
      </c>
      <c r="K85" s="9">
        <v>0</v>
      </c>
      <c r="L85" s="10">
        <v>0</v>
      </c>
      <c r="M85" s="10">
        <v>0</v>
      </c>
      <c r="N85" s="9">
        <v>0</v>
      </c>
      <c r="O85" s="10">
        <v>0</v>
      </c>
      <c r="P85" s="10">
        <v>0</v>
      </c>
      <c r="Q85" s="9">
        <v>94.69500000000001</v>
      </c>
      <c r="R85" s="10">
        <v>0</v>
      </c>
      <c r="S85" s="10">
        <v>5.71389675174014</v>
      </c>
      <c r="T85" s="9">
        <v>33.17</v>
      </c>
      <c r="U85" s="10">
        <v>0</v>
      </c>
      <c r="V85" s="10">
        <v>2.001477958236659</v>
      </c>
      <c r="W85" s="7" t="s">
        <v>220</v>
      </c>
      <c r="X85" s="7" t="s">
        <v>214</v>
      </c>
      <c r="Y85" s="8"/>
      <c r="Z85" s="8" t="s">
        <v>801</v>
      </c>
      <c r="AA85" s="8" t="s">
        <v>820</v>
      </c>
    </row>
    <row r="86" spans="2:27" s="3" customFormat="1" ht="12">
      <c r="B86" s="16" t="s">
        <v>46</v>
      </c>
      <c r="C86" s="7" t="s">
        <v>31</v>
      </c>
      <c r="D86" s="5" t="s">
        <v>2</v>
      </c>
      <c r="E86" s="5" t="s">
        <v>15</v>
      </c>
      <c r="F86" s="5" t="s">
        <v>187</v>
      </c>
      <c r="G86" s="7" t="s">
        <v>13</v>
      </c>
      <c r="H86" s="16"/>
      <c r="I86" s="8" t="s">
        <v>14</v>
      </c>
      <c r="J86" s="16" t="s">
        <v>796</v>
      </c>
      <c r="K86" s="21">
        <v>318.64</v>
      </c>
      <c r="L86" s="10">
        <v>0.999</v>
      </c>
      <c r="M86" s="10"/>
      <c r="N86" s="9">
        <v>0</v>
      </c>
      <c r="O86" s="10">
        <v>0</v>
      </c>
      <c r="P86" s="10"/>
      <c r="Q86" s="9">
        <v>53.5</v>
      </c>
      <c r="R86" s="10">
        <v>0.1677448758687919</v>
      </c>
      <c r="S86" s="10"/>
      <c r="T86" s="9">
        <v>0</v>
      </c>
      <c r="U86" s="10">
        <v>0</v>
      </c>
      <c r="V86" s="10"/>
      <c r="W86" s="7" t="s">
        <v>213</v>
      </c>
      <c r="X86" s="7" t="s">
        <v>214</v>
      </c>
      <c r="Y86" s="8"/>
      <c r="Z86" s="8" t="s">
        <v>808</v>
      </c>
      <c r="AA86" s="8" t="s">
        <v>821</v>
      </c>
    </row>
    <row r="87" spans="2:27" s="3" customFormat="1" ht="12">
      <c r="B87" s="16" t="s">
        <v>46</v>
      </c>
      <c r="C87" s="7" t="s">
        <v>31</v>
      </c>
      <c r="D87" s="5" t="s">
        <v>2</v>
      </c>
      <c r="E87" s="5" t="s">
        <v>20</v>
      </c>
      <c r="F87" s="5" t="s">
        <v>187</v>
      </c>
      <c r="G87" s="5" t="s">
        <v>187</v>
      </c>
      <c r="H87" s="16"/>
      <c r="I87" s="8" t="s">
        <v>796</v>
      </c>
      <c r="J87" s="16" t="s">
        <v>192</v>
      </c>
      <c r="K87" s="21">
        <v>107</v>
      </c>
      <c r="L87" s="10">
        <v>0</v>
      </c>
      <c r="M87" s="10"/>
      <c r="N87" s="9">
        <v>0</v>
      </c>
      <c r="O87" s="10">
        <v>0</v>
      </c>
      <c r="P87" s="10"/>
      <c r="Q87" s="9">
        <v>0</v>
      </c>
      <c r="R87" s="10">
        <v>0</v>
      </c>
      <c r="S87" s="10"/>
      <c r="T87" s="9">
        <v>0</v>
      </c>
      <c r="U87" s="10">
        <v>0</v>
      </c>
      <c r="V87" s="10"/>
      <c r="W87" s="7" t="s">
        <v>220</v>
      </c>
      <c r="X87" s="7" t="s">
        <v>214</v>
      </c>
      <c r="Y87" s="8"/>
      <c r="Z87" s="8" t="s">
        <v>808</v>
      </c>
      <c r="AA87" s="8"/>
    </row>
    <row r="88" spans="2:27" s="3" customFormat="1" ht="12">
      <c r="B88" s="16" t="s">
        <v>46</v>
      </c>
      <c r="C88" s="7" t="s">
        <v>31</v>
      </c>
      <c r="D88" s="5" t="s">
        <v>2</v>
      </c>
      <c r="E88" s="5" t="s">
        <v>12</v>
      </c>
      <c r="F88" s="7" t="s">
        <v>26</v>
      </c>
      <c r="G88" s="7" t="s">
        <v>26</v>
      </c>
      <c r="H88" s="16"/>
      <c r="I88" s="8" t="s">
        <v>26</v>
      </c>
      <c r="J88" s="16" t="s">
        <v>803</v>
      </c>
      <c r="K88" s="9">
        <v>0</v>
      </c>
      <c r="L88" s="10">
        <v>0</v>
      </c>
      <c r="M88" s="10"/>
      <c r="N88" s="9">
        <v>0</v>
      </c>
      <c r="O88" s="10">
        <v>0</v>
      </c>
      <c r="P88" s="10"/>
      <c r="Q88" s="9">
        <v>270.275918976</v>
      </c>
      <c r="R88" s="10">
        <v>0</v>
      </c>
      <c r="S88" s="10"/>
      <c r="T88" s="9">
        <v>0</v>
      </c>
      <c r="U88" s="10">
        <v>0</v>
      </c>
      <c r="V88" s="10"/>
      <c r="W88" s="7" t="s">
        <v>220</v>
      </c>
      <c r="X88" s="7" t="s">
        <v>205</v>
      </c>
      <c r="Y88" s="8"/>
      <c r="Z88" s="8"/>
      <c r="AA88" s="8"/>
    </row>
    <row r="89" spans="2:27" s="3" customFormat="1" ht="12">
      <c r="B89" s="16" t="s">
        <v>46</v>
      </c>
      <c r="C89" s="7" t="s">
        <v>31</v>
      </c>
      <c r="D89" s="5" t="s">
        <v>2</v>
      </c>
      <c r="E89" s="5" t="s">
        <v>191</v>
      </c>
      <c r="F89" s="5" t="s">
        <v>218</v>
      </c>
      <c r="G89" s="5" t="s">
        <v>218</v>
      </c>
      <c r="H89" s="16"/>
      <c r="I89" s="8" t="s">
        <v>14</v>
      </c>
      <c r="J89" s="16" t="s">
        <v>805</v>
      </c>
      <c r="K89" s="9">
        <v>77.04</v>
      </c>
      <c r="L89" s="10">
        <v>0</v>
      </c>
      <c r="M89" s="10">
        <v>5.2146</v>
      </c>
      <c r="N89" s="9">
        <v>0</v>
      </c>
      <c r="O89" s="10">
        <v>0</v>
      </c>
      <c r="P89" s="10">
        <v>0</v>
      </c>
      <c r="Q89" s="9">
        <v>115.56</v>
      </c>
      <c r="R89" s="10">
        <v>0</v>
      </c>
      <c r="S89" s="10">
        <v>7.821899999999999</v>
      </c>
      <c r="T89" s="9">
        <v>192.60000000000002</v>
      </c>
      <c r="U89" s="10">
        <v>0</v>
      </c>
      <c r="V89" s="10">
        <v>13.0365</v>
      </c>
      <c r="W89" s="7" t="s">
        <v>220</v>
      </c>
      <c r="X89" s="7" t="s">
        <v>214</v>
      </c>
      <c r="Y89" s="8"/>
      <c r="Z89" s="8" t="s">
        <v>808</v>
      </c>
      <c r="AA89" s="8" t="s">
        <v>822</v>
      </c>
    </row>
    <row r="90" spans="2:27" s="3" customFormat="1" ht="12">
      <c r="B90" s="16" t="s">
        <v>46</v>
      </c>
      <c r="C90" s="7" t="s">
        <v>31</v>
      </c>
      <c r="D90" s="5" t="s">
        <v>2</v>
      </c>
      <c r="E90" s="5" t="s">
        <v>21</v>
      </c>
      <c r="F90" s="7" t="s">
        <v>26</v>
      </c>
      <c r="G90" s="7" t="s">
        <v>26</v>
      </c>
      <c r="H90" s="16"/>
      <c r="I90" s="8" t="s">
        <v>823</v>
      </c>
      <c r="J90" s="16" t="s">
        <v>824</v>
      </c>
      <c r="K90" s="9">
        <v>85.60000000000001</v>
      </c>
      <c r="L90" s="10">
        <v>0</v>
      </c>
      <c r="M90" s="10"/>
      <c r="N90" s="9">
        <v>0</v>
      </c>
      <c r="O90" s="10">
        <v>0</v>
      </c>
      <c r="P90" s="10"/>
      <c r="Q90" s="9">
        <v>0</v>
      </c>
      <c r="R90" s="10">
        <v>0</v>
      </c>
      <c r="S90" s="10"/>
      <c r="T90" s="9">
        <v>0</v>
      </c>
      <c r="U90" s="10">
        <v>0</v>
      </c>
      <c r="V90" s="10"/>
      <c r="W90" s="7" t="s">
        <v>220</v>
      </c>
      <c r="X90" s="7" t="s">
        <v>205</v>
      </c>
      <c r="Y90" s="8"/>
      <c r="Z90" s="8"/>
      <c r="AA90" s="8"/>
    </row>
    <row r="91" spans="2:27" s="3" customFormat="1" ht="12">
      <c r="B91" s="12" t="s">
        <v>47</v>
      </c>
      <c r="C91" s="5" t="s">
        <v>30</v>
      </c>
      <c r="D91" s="5" t="s">
        <v>2</v>
      </c>
      <c r="E91" s="5" t="s">
        <v>15</v>
      </c>
      <c r="F91" s="5" t="s">
        <v>187</v>
      </c>
      <c r="G91" s="7" t="s">
        <v>13</v>
      </c>
      <c r="H91" s="12"/>
      <c r="I91" s="12" t="s">
        <v>336</v>
      </c>
      <c r="J91" s="12" t="s">
        <v>407</v>
      </c>
      <c r="K91" s="13">
        <v>216.683</v>
      </c>
      <c r="L91" s="14">
        <v>1.32</v>
      </c>
      <c r="M91" s="14"/>
      <c r="N91" s="13"/>
      <c r="O91" s="14"/>
      <c r="P91" s="14"/>
      <c r="Q91" s="13"/>
      <c r="R91" s="14"/>
      <c r="S91" s="14"/>
      <c r="T91" s="13">
        <v>334.873</v>
      </c>
      <c r="U91" s="14">
        <v>2.04</v>
      </c>
      <c r="V91" s="14"/>
      <c r="W91" s="5" t="s">
        <v>213</v>
      </c>
      <c r="X91" s="5" t="s">
        <v>214</v>
      </c>
      <c r="Y91" s="6"/>
      <c r="Z91" s="12" t="s">
        <v>408</v>
      </c>
      <c r="AA91" s="15"/>
    </row>
    <row r="92" spans="2:27" s="3" customFormat="1" ht="12">
      <c r="B92" s="12" t="s">
        <v>47</v>
      </c>
      <c r="C92" s="5" t="s">
        <v>30</v>
      </c>
      <c r="D92" s="5" t="s">
        <v>2</v>
      </c>
      <c r="E92" s="5" t="s">
        <v>20</v>
      </c>
      <c r="F92" s="5" t="s">
        <v>187</v>
      </c>
      <c r="G92" s="5" t="s">
        <v>13</v>
      </c>
      <c r="H92" s="12"/>
      <c r="I92" s="12" t="s">
        <v>362</v>
      </c>
      <c r="J92" s="12"/>
      <c r="K92" s="13">
        <v>94.92</v>
      </c>
      <c r="L92" s="14"/>
      <c r="M92" s="14"/>
      <c r="N92" s="13"/>
      <c r="O92" s="14"/>
      <c r="P92" s="14"/>
      <c r="Q92" s="13"/>
      <c r="R92" s="14"/>
      <c r="S92" s="14"/>
      <c r="T92" s="13"/>
      <c r="U92" s="14"/>
      <c r="V92" s="14"/>
      <c r="W92" s="5" t="s">
        <v>220</v>
      </c>
      <c r="X92" s="5" t="s">
        <v>214</v>
      </c>
      <c r="Y92" s="6"/>
      <c r="Z92" s="12" t="s">
        <v>363</v>
      </c>
      <c r="AA92" s="15"/>
    </row>
    <row r="93" spans="2:27" s="3" customFormat="1" ht="12">
      <c r="B93" s="12" t="s">
        <v>47</v>
      </c>
      <c r="C93" s="5" t="s">
        <v>30</v>
      </c>
      <c r="D93" s="5" t="s">
        <v>2</v>
      </c>
      <c r="E93" s="5" t="s">
        <v>12</v>
      </c>
      <c r="F93" s="7" t="s">
        <v>26</v>
      </c>
      <c r="G93" s="7" t="s">
        <v>26</v>
      </c>
      <c r="H93" s="12"/>
      <c r="I93" s="12" t="s">
        <v>339</v>
      </c>
      <c r="J93" s="12" t="s">
        <v>409</v>
      </c>
      <c r="K93" s="13">
        <v>207.12718079999996</v>
      </c>
      <c r="L93" s="14"/>
      <c r="M93" s="14"/>
      <c r="N93" s="13"/>
      <c r="O93" s="14"/>
      <c r="P93" s="14"/>
      <c r="Q93" s="13"/>
      <c r="R93" s="14"/>
      <c r="S93" s="14"/>
      <c r="T93" s="13"/>
      <c r="U93" s="14"/>
      <c r="V93" s="14"/>
      <c r="W93" s="5" t="s">
        <v>220</v>
      </c>
      <c r="X93" s="5" t="s">
        <v>205</v>
      </c>
      <c r="Y93" s="6"/>
      <c r="Z93" s="12" t="s">
        <v>355</v>
      </c>
      <c r="AA93" s="15"/>
    </row>
    <row r="94" spans="2:27" s="3" customFormat="1" ht="12">
      <c r="B94" s="12" t="s">
        <v>47</v>
      </c>
      <c r="C94" s="5" t="s">
        <v>30</v>
      </c>
      <c r="D94" s="5" t="s">
        <v>2</v>
      </c>
      <c r="E94" s="5" t="s">
        <v>191</v>
      </c>
      <c r="F94" s="5" t="s">
        <v>218</v>
      </c>
      <c r="G94" s="5" t="s">
        <v>218</v>
      </c>
      <c r="H94" s="12"/>
      <c r="I94" s="12" t="s">
        <v>350</v>
      </c>
      <c r="J94" s="12" t="s">
        <v>410</v>
      </c>
      <c r="K94" s="13"/>
      <c r="L94" s="14"/>
      <c r="M94" s="14"/>
      <c r="N94" s="13">
        <v>57.63</v>
      </c>
      <c r="O94" s="14"/>
      <c r="P94" s="14"/>
      <c r="Q94" s="13"/>
      <c r="R94" s="14"/>
      <c r="S94" s="14"/>
      <c r="T94" s="13">
        <v>57.63</v>
      </c>
      <c r="U94" s="14"/>
      <c r="V94" s="14"/>
      <c r="W94" s="5" t="s">
        <v>220</v>
      </c>
      <c r="X94" s="5" t="s">
        <v>214</v>
      </c>
      <c r="Y94" s="6"/>
      <c r="Z94" s="12" t="s">
        <v>396</v>
      </c>
      <c r="AA94" s="15"/>
    </row>
    <row r="95" spans="2:27" s="3" customFormat="1" ht="12">
      <c r="B95" s="12" t="s">
        <v>47</v>
      </c>
      <c r="C95" s="7" t="s">
        <v>31</v>
      </c>
      <c r="D95" s="5" t="s">
        <v>2</v>
      </c>
      <c r="E95" s="5" t="s">
        <v>15</v>
      </c>
      <c r="F95" s="5" t="s">
        <v>187</v>
      </c>
      <c r="G95" s="7" t="s">
        <v>13</v>
      </c>
      <c r="H95" s="16"/>
      <c r="I95" s="8" t="s">
        <v>14</v>
      </c>
      <c r="J95" s="16" t="s">
        <v>796</v>
      </c>
      <c r="K95" s="21">
        <v>160.5</v>
      </c>
      <c r="L95" s="10">
        <v>1.03125</v>
      </c>
      <c r="M95" s="10"/>
      <c r="N95" s="9">
        <v>0</v>
      </c>
      <c r="O95" s="10">
        <v>0</v>
      </c>
      <c r="P95" s="10"/>
      <c r="Q95" s="9">
        <v>0</v>
      </c>
      <c r="R95" s="10">
        <v>0</v>
      </c>
      <c r="S95" s="10"/>
      <c r="T95" s="9">
        <v>160.5</v>
      </c>
      <c r="U95" s="10">
        <v>1.03125</v>
      </c>
      <c r="V95" s="10"/>
      <c r="W95" s="7" t="s">
        <v>213</v>
      </c>
      <c r="X95" s="7" t="s">
        <v>214</v>
      </c>
      <c r="Y95" s="8"/>
      <c r="Z95" s="8" t="s">
        <v>797</v>
      </c>
      <c r="AA95" s="8" t="s">
        <v>821</v>
      </c>
    </row>
    <row r="96" spans="2:27" s="3" customFormat="1" ht="12">
      <c r="B96" s="12" t="s">
        <v>47</v>
      </c>
      <c r="C96" s="7" t="s">
        <v>31</v>
      </c>
      <c r="D96" s="5" t="s">
        <v>2</v>
      </c>
      <c r="E96" s="5" t="s">
        <v>20</v>
      </c>
      <c r="F96" s="5" t="s">
        <v>187</v>
      </c>
      <c r="G96" s="5" t="s">
        <v>187</v>
      </c>
      <c r="H96" s="16"/>
      <c r="I96" s="8" t="s">
        <v>796</v>
      </c>
      <c r="J96" s="16" t="s">
        <v>192</v>
      </c>
      <c r="K96" s="21">
        <v>38.52</v>
      </c>
      <c r="L96" s="10">
        <v>0</v>
      </c>
      <c r="M96" s="10"/>
      <c r="N96" s="9">
        <v>0</v>
      </c>
      <c r="O96" s="10">
        <v>0</v>
      </c>
      <c r="P96" s="10"/>
      <c r="Q96" s="9">
        <v>0</v>
      </c>
      <c r="R96" s="10">
        <v>0</v>
      </c>
      <c r="S96" s="10"/>
      <c r="T96" s="9">
        <v>0</v>
      </c>
      <c r="U96" s="10">
        <v>0</v>
      </c>
      <c r="V96" s="10"/>
      <c r="W96" s="7" t="s">
        <v>220</v>
      </c>
      <c r="X96" s="7" t="s">
        <v>214</v>
      </c>
      <c r="Y96" s="8"/>
      <c r="Z96" s="8" t="s">
        <v>797</v>
      </c>
      <c r="AA96" s="8"/>
    </row>
    <row r="97" spans="2:27" s="3" customFormat="1" ht="12">
      <c r="B97" s="12" t="s">
        <v>47</v>
      </c>
      <c r="C97" s="7" t="s">
        <v>31</v>
      </c>
      <c r="D97" s="5" t="s">
        <v>2</v>
      </c>
      <c r="E97" s="5" t="s">
        <v>191</v>
      </c>
      <c r="F97" s="5" t="s">
        <v>218</v>
      </c>
      <c r="G97" s="5" t="s">
        <v>218</v>
      </c>
      <c r="H97" s="16"/>
      <c r="I97" s="8" t="s">
        <v>14</v>
      </c>
      <c r="J97" s="16" t="s">
        <v>805</v>
      </c>
      <c r="K97" s="9">
        <v>0</v>
      </c>
      <c r="L97" s="10">
        <v>0</v>
      </c>
      <c r="M97" s="10">
        <v>0</v>
      </c>
      <c r="N97" s="9">
        <v>22.03011111111111</v>
      </c>
      <c r="O97" s="10">
        <v>0</v>
      </c>
      <c r="P97" s="10">
        <v>0.972511111111111</v>
      </c>
      <c r="Q97" s="9">
        <v>0</v>
      </c>
      <c r="R97" s="10">
        <v>0</v>
      </c>
      <c r="S97" s="10">
        <v>0</v>
      </c>
      <c r="T97" s="9">
        <v>51.88400000000001</v>
      </c>
      <c r="U97" s="10">
        <v>0</v>
      </c>
      <c r="V97" s="10">
        <v>2.2904</v>
      </c>
      <c r="W97" s="7" t="s">
        <v>220</v>
      </c>
      <c r="X97" s="7" t="s">
        <v>214</v>
      </c>
      <c r="Y97" s="8"/>
      <c r="Z97" s="8" t="s">
        <v>797</v>
      </c>
      <c r="AA97" s="8" t="s">
        <v>825</v>
      </c>
    </row>
    <row r="98" spans="2:27" s="3" customFormat="1" ht="12">
      <c r="B98" s="12" t="s">
        <v>48</v>
      </c>
      <c r="C98" s="5" t="s">
        <v>28</v>
      </c>
      <c r="D98" s="5" t="s">
        <v>29</v>
      </c>
      <c r="E98" s="5" t="s">
        <v>15</v>
      </c>
      <c r="F98" s="5" t="s">
        <v>187</v>
      </c>
      <c r="G98" s="5" t="s">
        <v>13</v>
      </c>
      <c r="H98" s="12"/>
      <c r="I98" s="12" t="s">
        <v>14</v>
      </c>
      <c r="J98" s="12" t="s">
        <v>234</v>
      </c>
      <c r="K98" s="13">
        <v>969.856</v>
      </c>
      <c r="L98" s="14"/>
      <c r="M98" s="14"/>
      <c r="N98" s="13"/>
      <c r="O98" s="14"/>
      <c r="P98" s="14"/>
      <c r="Q98" s="13"/>
      <c r="R98" s="14"/>
      <c r="S98" s="14"/>
      <c r="T98" s="13"/>
      <c r="U98" s="14"/>
      <c r="V98" s="14"/>
      <c r="W98" s="5" t="s">
        <v>213</v>
      </c>
      <c r="X98" s="7" t="s">
        <v>214</v>
      </c>
      <c r="Y98" s="6"/>
      <c r="Z98" s="12" t="s">
        <v>35</v>
      </c>
      <c r="AA98" s="15"/>
    </row>
    <row r="99" spans="2:27" s="3" customFormat="1" ht="12">
      <c r="B99" s="12" t="s">
        <v>48</v>
      </c>
      <c r="C99" s="5" t="s">
        <v>28</v>
      </c>
      <c r="D99" s="5" t="s">
        <v>29</v>
      </c>
      <c r="E99" s="5" t="s">
        <v>15</v>
      </c>
      <c r="F99" s="7" t="s">
        <v>187</v>
      </c>
      <c r="G99" s="7" t="s">
        <v>13</v>
      </c>
      <c r="H99" s="12"/>
      <c r="I99" s="12" t="s">
        <v>14</v>
      </c>
      <c r="J99" s="12" t="s">
        <v>190</v>
      </c>
      <c r="K99" s="13">
        <v>1468.306</v>
      </c>
      <c r="L99" s="14"/>
      <c r="M99" s="14"/>
      <c r="N99" s="13">
        <v>1341.285</v>
      </c>
      <c r="O99" s="14"/>
      <c r="P99" s="14"/>
      <c r="Q99" s="13">
        <v>2670.909</v>
      </c>
      <c r="R99" s="14"/>
      <c r="S99" s="14"/>
      <c r="T99" s="13"/>
      <c r="U99" s="14"/>
      <c r="V99" s="14"/>
      <c r="W99" s="5" t="s">
        <v>220</v>
      </c>
      <c r="X99" s="5" t="s">
        <v>214</v>
      </c>
      <c r="Y99" s="6"/>
      <c r="Z99" s="12" t="s">
        <v>35</v>
      </c>
      <c r="AA99" s="15"/>
    </row>
    <row r="100" spans="2:27" s="3" customFormat="1" ht="12">
      <c r="B100" s="12" t="s">
        <v>48</v>
      </c>
      <c r="C100" s="5" t="s">
        <v>28</v>
      </c>
      <c r="D100" s="5" t="s">
        <v>29</v>
      </c>
      <c r="E100" s="5" t="s">
        <v>191</v>
      </c>
      <c r="F100" s="5" t="s">
        <v>218</v>
      </c>
      <c r="G100" s="5" t="s">
        <v>161</v>
      </c>
      <c r="H100" s="12"/>
      <c r="I100" s="12" t="s">
        <v>14</v>
      </c>
      <c r="J100" s="12" t="s">
        <v>207</v>
      </c>
      <c r="K100" s="13"/>
      <c r="L100" s="14"/>
      <c r="M100" s="14"/>
      <c r="N100" s="13">
        <v>400</v>
      </c>
      <c r="O100" s="14"/>
      <c r="P100" s="14"/>
      <c r="Q100" s="13"/>
      <c r="R100" s="14"/>
      <c r="S100" s="14"/>
      <c r="T100" s="13"/>
      <c r="U100" s="14"/>
      <c r="V100" s="14"/>
      <c r="W100" s="5" t="s">
        <v>220</v>
      </c>
      <c r="X100" s="7" t="s">
        <v>214</v>
      </c>
      <c r="Y100" s="6"/>
      <c r="Z100" s="12" t="s">
        <v>35</v>
      </c>
      <c r="AA100" s="15"/>
    </row>
    <row r="101" spans="1:27" s="3" customFormat="1" ht="12">
      <c r="A101" s="3" t="s">
        <v>190</v>
      </c>
      <c r="B101" s="12" t="s">
        <v>48</v>
      </c>
      <c r="C101" s="5" t="s">
        <v>35</v>
      </c>
      <c r="D101" s="5" t="s">
        <v>29</v>
      </c>
      <c r="E101" s="5" t="s">
        <v>15</v>
      </c>
      <c r="F101" s="7" t="s">
        <v>187</v>
      </c>
      <c r="G101" s="7" t="s">
        <v>13</v>
      </c>
      <c r="H101" s="12" t="s">
        <v>151</v>
      </c>
      <c r="I101" s="12"/>
      <c r="J101" s="12" t="s">
        <v>264</v>
      </c>
      <c r="K101" s="13">
        <v>3852</v>
      </c>
      <c r="L101" s="14">
        <v>41.25</v>
      </c>
      <c r="M101" s="14">
        <v>0</v>
      </c>
      <c r="N101" s="13">
        <v>0</v>
      </c>
      <c r="O101" s="14">
        <v>0</v>
      </c>
      <c r="P101" s="14">
        <v>0</v>
      </c>
      <c r="Q101" s="13">
        <v>0</v>
      </c>
      <c r="R101" s="14">
        <v>0</v>
      </c>
      <c r="S101" s="14">
        <v>0</v>
      </c>
      <c r="T101" s="13">
        <v>1500</v>
      </c>
      <c r="U101" s="14">
        <v>16.063084112149532</v>
      </c>
      <c r="V101" s="14">
        <v>0</v>
      </c>
      <c r="W101" s="5" t="s">
        <v>220</v>
      </c>
      <c r="X101" s="5" t="s">
        <v>214</v>
      </c>
      <c r="Y101" s="6" t="s">
        <v>151</v>
      </c>
      <c r="Z101" s="12"/>
      <c r="AA101" s="15"/>
    </row>
    <row r="102" spans="1:27" s="3" customFormat="1" ht="12">
      <c r="A102" s="3" t="s">
        <v>12</v>
      </c>
      <c r="B102" s="12" t="s">
        <v>48</v>
      </c>
      <c r="C102" s="5" t="s">
        <v>35</v>
      </c>
      <c r="D102" s="5" t="s">
        <v>29</v>
      </c>
      <c r="E102" s="5" t="s">
        <v>12</v>
      </c>
      <c r="F102" s="7" t="s">
        <v>26</v>
      </c>
      <c r="G102" s="7" t="s">
        <v>26</v>
      </c>
      <c r="H102" s="12" t="s">
        <v>151</v>
      </c>
      <c r="I102" s="12"/>
      <c r="J102" s="12" t="s">
        <v>250</v>
      </c>
      <c r="K102" s="13">
        <v>0</v>
      </c>
      <c r="L102" s="14">
        <v>0</v>
      </c>
      <c r="M102" s="14">
        <v>0</v>
      </c>
      <c r="N102" s="13">
        <v>0</v>
      </c>
      <c r="O102" s="14">
        <v>0</v>
      </c>
      <c r="P102" s="14">
        <v>0</v>
      </c>
      <c r="Q102" s="13">
        <v>995.1102719999999</v>
      </c>
      <c r="R102" s="14">
        <v>0</v>
      </c>
      <c r="S102" s="14">
        <v>0</v>
      </c>
      <c r="T102" s="13">
        <v>0</v>
      </c>
      <c r="U102" s="14">
        <v>0</v>
      </c>
      <c r="V102" s="14">
        <v>0</v>
      </c>
      <c r="W102" s="5" t="s">
        <v>220</v>
      </c>
      <c r="X102" s="5" t="s">
        <v>205</v>
      </c>
      <c r="Y102" s="6" t="s">
        <v>151</v>
      </c>
      <c r="Z102" s="12" t="s">
        <v>265</v>
      </c>
      <c r="AA102" s="15"/>
    </row>
    <row r="103" spans="1:27" s="3" customFormat="1" ht="12">
      <c r="A103" s="3" t="s">
        <v>242</v>
      </c>
      <c r="B103" s="12" t="s">
        <v>48</v>
      </c>
      <c r="C103" s="5" t="s">
        <v>35</v>
      </c>
      <c r="D103" s="5" t="s">
        <v>29</v>
      </c>
      <c r="E103" s="5" t="s">
        <v>191</v>
      </c>
      <c r="F103" s="5" t="s">
        <v>218</v>
      </c>
      <c r="G103" s="5" t="s">
        <v>218</v>
      </c>
      <c r="H103" s="12" t="s">
        <v>151</v>
      </c>
      <c r="I103" s="12" t="s">
        <v>243</v>
      </c>
      <c r="J103" s="12" t="s">
        <v>243</v>
      </c>
      <c r="K103" s="13">
        <v>0</v>
      </c>
      <c r="L103" s="14">
        <v>0</v>
      </c>
      <c r="M103" s="14">
        <v>0</v>
      </c>
      <c r="N103" s="13">
        <v>2166.81202683</v>
      </c>
      <c r="O103" s="14">
        <v>0</v>
      </c>
      <c r="P103" s="14">
        <f>N103/5.1</f>
        <v>424.8651033</v>
      </c>
      <c r="Q103" s="13">
        <v>0</v>
      </c>
      <c r="R103" s="14">
        <v>0</v>
      </c>
      <c r="S103" s="14"/>
      <c r="T103" s="13">
        <v>5055.8947292699995</v>
      </c>
      <c r="U103" s="14">
        <v>0</v>
      </c>
      <c r="V103" s="14">
        <f>T103/5.1</f>
        <v>991.3519077</v>
      </c>
      <c r="W103" s="5" t="s">
        <v>220</v>
      </c>
      <c r="X103" s="5" t="s">
        <v>214</v>
      </c>
      <c r="Y103" s="6" t="s">
        <v>151</v>
      </c>
      <c r="Z103" s="12" t="s">
        <v>266</v>
      </c>
      <c r="AA103" s="15"/>
    </row>
    <row r="104" spans="2:27" s="3" customFormat="1" ht="12">
      <c r="B104" s="12" t="s">
        <v>48</v>
      </c>
      <c r="C104" s="7" t="s">
        <v>31</v>
      </c>
      <c r="D104" s="5" t="s">
        <v>29</v>
      </c>
      <c r="E104" s="5" t="s">
        <v>15</v>
      </c>
      <c r="F104" s="5" t="s">
        <v>187</v>
      </c>
      <c r="G104" s="5" t="s">
        <v>13</v>
      </c>
      <c r="H104" s="16"/>
      <c r="I104" s="8" t="s">
        <v>17</v>
      </c>
      <c r="J104" s="16" t="s">
        <v>802</v>
      </c>
      <c r="K104" s="21">
        <v>817.090909090909</v>
      </c>
      <c r="L104" s="10">
        <v>5</v>
      </c>
      <c r="M104" s="10"/>
      <c r="N104" s="9">
        <v>0</v>
      </c>
      <c r="O104" s="10">
        <v>0</v>
      </c>
      <c r="P104" s="10"/>
      <c r="Q104" s="9">
        <v>0</v>
      </c>
      <c r="R104" s="10">
        <v>0</v>
      </c>
      <c r="S104" s="10"/>
      <c r="T104" s="9">
        <v>7141.374545454545</v>
      </c>
      <c r="U104" s="10">
        <v>43.7</v>
      </c>
      <c r="V104" s="10"/>
      <c r="W104" s="7" t="s">
        <v>220</v>
      </c>
      <c r="X104" s="7" t="s">
        <v>214</v>
      </c>
      <c r="Y104" s="8"/>
      <c r="Z104" s="8" t="s">
        <v>826</v>
      </c>
      <c r="AA104" s="8"/>
    </row>
    <row r="105" spans="2:27" s="3" customFormat="1" ht="12">
      <c r="B105" s="12" t="s">
        <v>48</v>
      </c>
      <c r="C105" s="7" t="s">
        <v>31</v>
      </c>
      <c r="D105" s="5" t="s">
        <v>29</v>
      </c>
      <c r="E105" s="5" t="s">
        <v>191</v>
      </c>
      <c r="F105" s="5" t="s">
        <v>218</v>
      </c>
      <c r="G105" s="5" t="s">
        <v>218</v>
      </c>
      <c r="H105" s="16"/>
      <c r="I105" s="8" t="s">
        <v>14</v>
      </c>
      <c r="J105" s="16" t="s">
        <v>805</v>
      </c>
      <c r="K105" s="21">
        <v>0</v>
      </c>
      <c r="L105" s="10">
        <v>0</v>
      </c>
      <c r="M105" s="10">
        <v>0</v>
      </c>
      <c r="N105" s="9">
        <v>1284</v>
      </c>
      <c r="O105" s="10">
        <v>0</v>
      </c>
      <c r="P105" s="10">
        <v>235.29417027600357</v>
      </c>
      <c r="Q105" s="9">
        <v>0</v>
      </c>
      <c r="R105" s="10">
        <v>0</v>
      </c>
      <c r="S105" s="10">
        <v>0</v>
      </c>
      <c r="T105" s="9">
        <v>3531</v>
      </c>
      <c r="U105" s="10">
        <v>0</v>
      </c>
      <c r="V105" s="10">
        <v>647.0589682590098</v>
      </c>
      <c r="W105" s="7" t="s">
        <v>220</v>
      </c>
      <c r="X105" s="7" t="s">
        <v>214</v>
      </c>
      <c r="Y105" s="8"/>
      <c r="Z105" s="8" t="s">
        <v>826</v>
      </c>
      <c r="AA105" s="8" t="s">
        <v>827</v>
      </c>
    </row>
    <row r="106" spans="2:27" s="3" customFormat="1" ht="12">
      <c r="B106" s="12" t="s">
        <v>149</v>
      </c>
      <c r="C106" s="5" t="s">
        <v>30</v>
      </c>
      <c r="D106" s="5" t="s">
        <v>2</v>
      </c>
      <c r="E106" s="5" t="s">
        <v>15</v>
      </c>
      <c r="F106" s="5" t="s">
        <v>187</v>
      </c>
      <c r="G106" s="7" t="s">
        <v>13</v>
      </c>
      <c r="H106" s="12"/>
      <c r="I106" s="12" t="s">
        <v>336</v>
      </c>
      <c r="J106" s="12" t="s">
        <v>411</v>
      </c>
      <c r="K106" s="13">
        <v>85.993</v>
      </c>
      <c r="L106" s="14">
        <v>0.515</v>
      </c>
      <c r="M106" s="14"/>
      <c r="N106" s="13"/>
      <c r="O106" s="14"/>
      <c r="P106" s="14"/>
      <c r="Q106" s="13"/>
      <c r="R106" s="14"/>
      <c r="S106" s="14"/>
      <c r="T106" s="13">
        <v>142.154</v>
      </c>
      <c r="U106" s="14">
        <v>0.851</v>
      </c>
      <c r="V106" s="14"/>
      <c r="W106" s="5" t="s">
        <v>213</v>
      </c>
      <c r="X106" s="5" t="s">
        <v>214</v>
      </c>
      <c r="Y106" s="6"/>
      <c r="Z106" s="12" t="s">
        <v>373</v>
      </c>
      <c r="AA106" s="15"/>
    </row>
    <row r="107" spans="2:27" s="3" customFormat="1" ht="12">
      <c r="B107" s="12" t="s">
        <v>149</v>
      </c>
      <c r="C107" s="5" t="s">
        <v>30</v>
      </c>
      <c r="D107" s="5" t="s">
        <v>2</v>
      </c>
      <c r="E107" s="5" t="s">
        <v>20</v>
      </c>
      <c r="F107" s="5" t="s">
        <v>187</v>
      </c>
      <c r="G107" s="5" t="s">
        <v>13</v>
      </c>
      <c r="H107" s="12"/>
      <c r="I107" s="12" t="s">
        <v>362</v>
      </c>
      <c r="J107" s="12"/>
      <c r="K107" s="13">
        <v>79.1</v>
      </c>
      <c r="L107" s="14"/>
      <c r="M107" s="14"/>
      <c r="N107" s="13"/>
      <c r="O107" s="14"/>
      <c r="P107" s="14"/>
      <c r="Q107" s="13"/>
      <c r="R107" s="14"/>
      <c r="S107" s="14"/>
      <c r="T107" s="13"/>
      <c r="U107" s="14"/>
      <c r="V107" s="14"/>
      <c r="W107" s="5" t="s">
        <v>220</v>
      </c>
      <c r="X107" s="5" t="s">
        <v>214</v>
      </c>
      <c r="Y107" s="6"/>
      <c r="Z107" s="12" t="s">
        <v>363</v>
      </c>
      <c r="AA107" s="15" t="s">
        <v>412</v>
      </c>
    </row>
    <row r="108" spans="2:27" s="3" customFormat="1" ht="12">
      <c r="B108" s="12" t="s">
        <v>149</v>
      </c>
      <c r="C108" s="5" t="s">
        <v>30</v>
      </c>
      <c r="D108" s="5" t="s">
        <v>2</v>
      </c>
      <c r="E108" s="5" t="s">
        <v>12</v>
      </c>
      <c r="F108" s="7" t="s">
        <v>26</v>
      </c>
      <c r="G108" s="7" t="s">
        <v>26</v>
      </c>
      <c r="H108" s="12"/>
      <c r="I108" s="12" t="s">
        <v>339</v>
      </c>
      <c r="J108" s="12" t="s">
        <v>413</v>
      </c>
      <c r="K108" s="13">
        <v>185.47199999999998</v>
      </c>
      <c r="L108" s="14"/>
      <c r="M108" s="14"/>
      <c r="N108" s="13"/>
      <c r="O108" s="14"/>
      <c r="P108" s="14"/>
      <c r="Q108" s="13"/>
      <c r="R108" s="14"/>
      <c r="S108" s="14"/>
      <c r="T108" s="13"/>
      <c r="U108" s="14"/>
      <c r="V108" s="14"/>
      <c r="W108" s="5" t="s">
        <v>220</v>
      </c>
      <c r="X108" s="5" t="s">
        <v>205</v>
      </c>
      <c r="Y108" s="6"/>
      <c r="Z108" s="12" t="s">
        <v>355</v>
      </c>
      <c r="AA108" s="15"/>
    </row>
    <row r="109" spans="2:27" s="3" customFormat="1" ht="12">
      <c r="B109" s="12" t="s">
        <v>149</v>
      </c>
      <c r="C109" s="5" t="s">
        <v>30</v>
      </c>
      <c r="D109" s="5" t="s">
        <v>2</v>
      </c>
      <c r="E109" s="5" t="s">
        <v>21</v>
      </c>
      <c r="F109" s="5" t="s">
        <v>218</v>
      </c>
      <c r="G109" s="5" t="s">
        <v>218</v>
      </c>
      <c r="H109" s="12"/>
      <c r="I109" s="12" t="s">
        <v>342</v>
      </c>
      <c r="J109" s="12" t="s">
        <v>414</v>
      </c>
      <c r="K109" s="13">
        <v>152.55</v>
      </c>
      <c r="L109" s="14"/>
      <c r="M109" s="14"/>
      <c r="N109" s="13"/>
      <c r="O109" s="14"/>
      <c r="P109" s="14"/>
      <c r="Q109" s="13"/>
      <c r="R109" s="14"/>
      <c r="S109" s="14"/>
      <c r="T109" s="13"/>
      <c r="U109" s="14"/>
      <c r="V109" s="14"/>
      <c r="W109" s="5" t="s">
        <v>220</v>
      </c>
      <c r="X109" s="5" t="s">
        <v>205</v>
      </c>
      <c r="Y109" s="6"/>
      <c r="Z109" s="12" t="s">
        <v>415</v>
      </c>
      <c r="AA109" s="15"/>
    </row>
    <row r="110" spans="2:27" s="3" customFormat="1" ht="12">
      <c r="B110" s="12" t="s">
        <v>149</v>
      </c>
      <c r="C110" s="7" t="s">
        <v>31</v>
      </c>
      <c r="D110" s="5" t="s">
        <v>2</v>
      </c>
      <c r="E110" s="5" t="s">
        <v>15</v>
      </c>
      <c r="F110" s="5" t="s">
        <v>187</v>
      </c>
      <c r="G110" s="7" t="s">
        <v>13</v>
      </c>
      <c r="H110" s="16"/>
      <c r="I110" s="8" t="s">
        <v>14</v>
      </c>
      <c r="J110" s="16" t="s">
        <v>796</v>
      </c>
      <c r="K110" s="9">
        <v>167.86</v>
      </c>
      <c r="L110" s="10">
        <v>1.0424615384615386</v>
      </c>
      <c r="M110" s="10"/>
      <c r="N110" s="9">
        <v>0</v>
      </c>
      <c r="O110" s="10">
        <v>0</v>
      </c>
      <c r="P110" s="10"/>
      <c r="Q110" s="9">
        <v>0</v>
      </c>
      <c r="R110" s="10">
        <v>0</v>
      </c>
      <c r="S110" s="10"/>
      <c r="T110" s="9">
        <v>75.21</v>
      </c>
      <c r="U110" s="10">
        <v>0.46707692307692306</v>
      </c>
      <c r="V110" s="10"/>
      <c r="W110" s="7" t="s">
        <v>213</v>
      </c>
      <c r="X110" s="7" t="s">
        <v>214</v>
      </c>
      <c r="Y110" s="8"/>
      <c r="Z110" s="8" t="s">
        <v>797</v>
      </c>
      <c r="AA110" s="8"/>
    </row>
    <row r="111" spans="2:27" s="3" customFormat="1" ht="12">
      <c r="B111" s="12" t="s">
        <v>149</v>
      </c>
      <c r="C111" s="7" t="s">
        <v>31</v>
      </c>
      <c r="D111" s="5" t="s">
        <v>2</v>
      </c>
      <c r="E111" s="5" t="s">
        <v>20</v>
      </c>
      <c r="F111" s="5" t="s">
        <v>187</v>
      </c>
      <c r="G111" s="5" t="s">
        <v>187</v>
      </c>
      <c r="H111" s="16"/>
      <c r="I111" s="8" t="s">
        <v>796</v>
      </c>
      <c r="J111" s="16" t="s">
        <v>192</v>
      </c>
      <c r="K111" s="9">
        <v>32.1</v>
      </c>
      <c r="L111" s="10">
        <v>0</v>
      </c>
      <c r="M111" s="10"/>
      <c r="N111" s="9">
        <v>0</v>
      </c>
      <c r="O111" s="10">
        <v>0</v>
      </c>
      <c r="P111" s="10"/>
      <c r="Q111" s="9">
        <v>0</v>
      </c>
      <c r="R111" s="10">
        <v>0</v>
      </c>
      <c r="S111" s="10"/>
      <c r="T111" s="9">
        <v>0</v>
      </c>
      <c r="U111" s="10">
        <v>0</v>
      </c>
      <c r="V111" s="10"/>
      <c r="W111" s="7" t="s">
        <v>220</v>
      </c>
      <c r="X111" s="7" t="s">
        <v>214</v>
      </c>
      <c r="Y111" s="8"/>
      <c r="Z111" s="8" t="s">
        <v>797</v>
      </c>
      <c r="AA111" s="8"/>
    </row>
    <row r="112" spans="2:27" s="3" customFormat="1" ht="12">
      <c r="B112" s="12" t="s">
        <v>49</v>
      </c>
      <c r="C112" s="5" t="s">
        <v>28</v>
      </c>
      <c r="D112" s="5" t="s">
        <v>29</v>
      </c>
      <c r="E112" s="5" t="s">
        <v>21</v>
      </c>
      <c r="F112" s="7" t="s">
        <v>26</v>
      </c>
      <c r="G112" s="7" t="s">
        <v>26</v>
      </c>
      <c r="H112" s="12"/>
      <c r="I112" s="12"/>
      <c r="J112" s="12" t="s">
        <v>237</v>
      </c>
      <c r="K112" s="13">
        <v>101.7</v>
      </c>
      <c r="L112" s="14"/>
      <c r="M112" s="14"/>
      <c r="N112" s="13"/>
      <c r="O112" s="14"/>
      <c r="P112" s="14"/>
      <c r="Q112" s="13"/>
      <c r="R112" s="14"/>
      <c r="S112" s="14"/>
      <c r="T112" s="13"/>
      <c r="U112" s="14"/>
      <c r="V112" s="14"/>
      <c r="W112" s="5" t="s">
        <v>220</v>
      </c>
      <c r="X112" s="7" t="s">
        <v>205</v>
      </c>
      <c r="Y112" s="6"/>
      <c r="Z112" s="12"/>
      <c r="AA112" s="15"/>
    </row>
    <row r="113" spans="2:27" s="3" customFormat="1" ht="12">
      <c r="B113" s="12" t="s">
        <v>49</v>
      </c>
      <c r="C113" s="5" t="s">
        <v>30</v>
      </c>
      <c r="D113" s="5" t="s">
        <v>29</v>
      </c>
      <c r="E113" s="5" t="s">
        <v>15</v>
      </c>
      <c r="F113" s="5" t="s">
        <v>187</v>
      </c>
      <c r="G113" s="7" t="s">
        <v>13</v>
      </c>
      <c r="H113" s="12"/>
      <c r="I113" s="12" t="s">
        <v>336</v>
      </c>
      <c r="J113" s="12" t="s">
        <v>416</v>
      </c>
      <c r="K113" s="13"/>
      <c r="L113" s="14"/>
      <c r="M113" s="14"/>
      <c r="N113" s="13"/>
      <c r="O113" s="14"/>
      <c r="P113" s="14"/>
      <c r="Q113" s="13">
        <v>230.479</v>
      </c>
      <c r="R113" s="14">
        <v>1.86</v>
      </c>
      <c r="S113" s="14"/>
      <c r="T113" s="13">
        <v>415.985</v>
      </c>
      <c r="U113" s="14">
        <v>3.35</v>
      </c>
      <c r="V113" s="14"/>
      <c r="W113" s="5" t="s">
        <v>213</v>
      </c>
      <c r="X113" s="5" t="s">
        <v>214</v>
      </c>
      <c r="Y113" s="6"/>
      <c r="Z113" s="12" t="s">
        <v>373</v>
      </c>
      <c r="AA113" s="15"/>
    </row>
    <row r="114" spans="2:27" s="3" customFormat="1" ht="12">
      <c r="B114" s="12" t="s">
        <v>49</v>
      </c>
      <c r="C114" s="5" t="s">
        <v>30</v>
      </c>
      <c r="D114" s="5" t="s">
        <v>29</v>
      </c>
      <c r="E114" s="5" t="s">
        <v>12</v>
      </c>
      <c r="F114" s="7" t="s">
        <v>26</v>
      </c>
      <c r="G114" s="7" t="s">
        <v>26</v>
      </c>
      <c r="H114" s="12"/>
      <c r="I114" s="12" t="s">
        <v>339</v>
      </c>
      <c r="J114" s="12" t="s">
        <v>417</v>
      </c>
      <c r="K114" s="13"/>
      <c r="L114" s="14"/>
      <c r="M114" s="14"/>
      <c r="N114" s="13"/>
      <c r="O114" s="14"/>
      <c r="P114" s="14"/>
      <c r="Q114" s="13">
        <v>191.85753599999998</v>
      </c>
      <c r="R114" s="14"/>
      <c r="S114" s="14"/>
      <c r="T114" s="13"/>
      <c r="U114" s="14"/>
      <c r="V114" s="14"/>
      <c r="W114" s="5" t="s">
        <v>220</v>
      </c>
      <c r="X114" s="5" t="s">
        <v>205</v>
      </c>
      <c r="Y114" s="6"/>
      <c r="Z114" s="12" t="s">
        <v>352</v>
      </c>
      <c r="AA114" s="15"/>
    </row>
    <row r="115" spans="2:27" s="3" customFormat="1" ht="12">
      <c r="B115" s="12" t="s">
        <v>49</v>
      </c>
      <c r="C115" s="7" t="s">
        <v>31</v>
      </c>
      <c r="D115" s="5" t="s">
        <v>29</v>
      </c>
      <c r="E115" s="5" t="s">
        <v>15</v>
      </c>
      <c r="F115" s="5" t="s">
        <v>187</v>
      </c>
      <c r="G115" s="7" t="s">
        <v>13</v>
      </c>
      <c r="H115" s="16"/>
      <c r="I115" s="8" t="s">
        <v>14</v>
      </c>
      <c r="J115" s="16" t="s">
        <v>796</v>
      </c>
      <c r="K115" s="9">
        <v>0</v>
      </c>
      <c r="L115" s="10">
        <v>0</v>
      </c>
      <c r="M115" s="10"/>
      <c r="N115" s="9">
        <v>0</v>
      </c>
      <c r="O115" s="10">
        <v>0</v>
      </c>
      <c r="P115" s="10"/>
      <c r="Q115" s="9">
        <v>0</v>
      </c>
      <c r="R115" s="10">
        <v>0</v>
      </c>
      <c r="S115" s="10"/>
      <c r="T115" s="9">
        <v>288.9</v>
      </c>
      <c r="U115" s="10">
        <v>2.4488372093023254</v>
      </c>
      <c r="V115" s="10"/>
      <c r="W115" s="7" t="s">
        <v>213</v>
      </c>
      <c r="X115" s="7" t="s">
        <v>214</v>
      </c>
      <c r="Y115" s="8"/>
      <c r="Z115" s="8" t="s">
        <v>797</v>
      </c>
      <c r="AA115" s="8"/>
    </row>
    <row r="116" spans="2:27" s="3" customFormat="1" ht="12">
      <c r="B116" s="12" t="s">
        <v>50</v>
      </c>
      <c r="C116" s="5" t="s">
        <v>30</v>
      </c>
      <c r="D116" s="5" t="s">
        <v>2</v>
      </c>
      <c r="E116" s="5" t="s">
        <v>20</v>
      </c>
      <c r="F116" s="5" t="s">
        <v>187</v>
      </c>
      <c r="G116" s="5" t="s">
        <v>13</v>
      </c>
      <c r="H116" s="12"/>
      <c r="I116" s="12" t="s">
        <v>362</v>
      </c>
      <c r="J116" s="12"/>
      <c r="K116" s="13">
        <v>79.1</v>
      </c>
      <c r="L116" s="14"/>
      <c r="M116" s="14"/>
      <c r="N116" s="13"/>
      <c r="O116" s="14"/>
      <c r="P116" s="14"/>
      <c r="Q116" s="13"/>
      <c r="R116" s="14"/>
      <c r="S116" s="14"/>
      <c r="T116" s="13"/>
      <c r="U116" s="14"/>
      <c r="V116" s="14"/>
      <c r="W116" s="5" t="s">
        <v>220</v>
      </c>
      <c r="X116" s="5" t="s">
        <v>214</v>
      </c>
      <c r="Y116" s="6"/>
      <c r="Z116" s="12" t="s">
        <v>418</v>
      </c>
      <c r="AA116" s="15"/>
    </row>
    <row r="117" spans="2:27" s="3" customFormat="1" ht="12">
      <c r="B117" s="12" t="s">
        <v>50</v>
      </c>
      <c r="C117" s="5" t="s">
        <v>30</v>
      </c>
      <c r="D117" s="5" t="s">
        <v>2</v>
      </c>
      <c r="E117" s="5" t="s">
        <v>15</v>
      </c>
      <c r="F117" s="5" t="s">
        <v>187</v>
      </c>
      <c r="G117" s="5" t="s">
        <v>13</v>
      </c>
      <c r="H117" s="12"/>
      <c r="I117" s="12" t="s">
        <v>336</v>
      </c>
      <c r="J117" s="12" t="s">
        <v>419</v>
      </c>
      <c r="K117" s="13">
        <v>69.777</v>
      </c>
      <c r="L117" s="14">
        <v>0.1</v>
      </c>
      <c r="M117" s="14"/>
      <c r="N117" s="13"/>
      <c r="O117" s="14"/>
      <c r="P117" s="14"/>
      <c r="Q117" s="13"/>
      <c r="R117" s="14"/>
      <c r="S117" s="14"/>
      <c r="T117" s="13">
        <v>104.666</v>
      </c>
      <c r="U117" s="14">
        <v>0.25</v>
      </c>
      <c r="V117" s="14"/>
      <c r="W117" s="5" t="s">
        <v>220</v>
      </c>
      <c r="X117" s="5" t="s">
        <v>214</v>
      </c>
      <c r="Y117" s="6"/>
      <c r="Z117" s="12" t="s">
        <v>418</v>
      </c>
      <c r="AA117" s="15"/>
    </row>
    <row r="118" spans="2:27" s="3" customFormat="1" ht="12">
      <c r="B118" s="12" t="s">
        <v>50</v>
      </c>
      <c r="C118" s="5" t="s">
        <v>30</v>
      </c>
      <c r="D118" s="5" t="s">
        <v>2</v>
      </c>
      <c r="E118" s="5" t="s">
        <v>12</v>
      </c>
      <c r="F118" s="7" t="s">
        <v>26</v>
      </c>
      <c r="G118" s="7" t="s">
        <v>26</v>
      </c>
      <c r="H118" s="12"/>
      <c r="I118" s="12" t="s">
        <v>339</v>
      </c>
      <c r="J118" s="12" t="s">
        <v>420</v>
      </c>
      <c r="K118" s="13">
        <v>180</v>
      </c>
      <c r="L118" s="14"/>
      <c r="M118" s="14"/>
      <c r="N118" s="13"/>
      <c r="O118" s="14"/>
      <c r="P118" s="14"/>
      <c r="Q118" s="13"/>
      <c r="R118" s="14"/>
      <c r="S118" s="14"/>
      <c r="T118" s="13"/>
      <c r="U118" s="14"/>
      <c r="V118" s="14"/>
      <c r="W118" s="5" t="s">
        <v>220</v>
      </c>
      <c r="X118" s="5" t="s">
        <v>205</v>
      </c>
      <c r="Y118" s="6"/>
      <c r="Z118" s="12" t="s">
        <v>357</v>
      </c>
      <c r="AA118" s="15"/>
    </row>
    <row r="119" spans="2:27" s="3" customFormat="1" ht="12">
      <c r="B119" s="12" t="s">
        <v>50</v>
      </c>
      <c r="C119" s="5" t="s">
        <v>30</v>
      </c>
      <c r="D119" s="5" t="s">
        <v>2</v>
      </c>
      <c r="E119" s="5" t="s">
        <v>191</v>
      </c>
      <c r="F119" s="5" t="s">
        <v>218</v>
      </c>
      <c r="G119" s="5" t="s">
        <v>218</v>
      </c>
      <c r="H119" s="12"/>
      <c r="I119" s="12" t="s">
        <v>350</v>
      </c>
      <c r="J119" s="12" t="s">
        <v>421</v>
      </c>
      <c r="K119" s="13"/>
      <c r="L119" s="14"/>
      <c r="M119" s="14"/>
      <c r="N119" s="13">
        <v>49.155</v>
      </c>
      <c r="O119" s="14"/>
      <c r="P119" s="14"/>
      <c r="Q119" s="13"/>
      <c r="R119" s="14"/>
      <c r="S119" s="14"/>
      <c r="T119" s="13">
        <v>49.155</v>
      </c>
      <c r="U119" s="14"/>
      <c r="V119" s="14"/>
      <c r="W119" s="5" t="s">
        <v>220</v>
      </c>
      <c r="X119" s="5" t="s">
        <v>214</v>
      </c>
      <c r="Y119" s="6"/>
      <c r="Z119" s="12" t="s">
        <v>422</v>
      </c>
      <c r="AA119" s="15"/>
    </row>
    <row r="120" spans="2:27" s="3" customFormat="1" ht="12">
      <c r="B120" s="12" t="s">
        <v>50</v>
      </c>
      <c r="C120" s="7" t="s">
        <v>31</v>
      </c>
      <c r="D120" s="5" t="s">
        <v>2</v>
      </c>
      <c r="E120" s="5" t="s">
        <v>20</v>
      </c>
      <c r="F120" s="5" t="s">
        <v>187</v>
      </c>
      <c r="G120" s="5" t="s">
        <v>187</v>
      </c>
      <c r="H120" s="16"/>
      <c r="I120" s="8" t="s">
        <v>796</v>
      </c>
      <c r="J120" s="16" t="s">
        <v>192</v>
      </c>
      <c r="K120" s="21">
        <v>32.1</v>
      </c>
      <c r="L120" s="10">
        <v>0</v>
      </c>
      <c r="M120" s="10"/>
      <c r="N120" s="9">
        <v>0</v>
      </c>
      <c r="O120" s="10">
        <v>0</v>
      </c>
      <c r="P120" s="10"/>
      <c r="Q120" s="9">
        <v>0</v>
      </c>
      <c r="R120" s="10">
        <v>0</v>
      </c>
      <c r="S120" s="10"/>
      <c r="T120" s="9">
        <v>0</v>
      </c>
      <c r="U120" s="10">
        <v>0</v>
      </c>
      <c r="V120" s="10"/>
      <c r="W120" s="7" t="s">
        <v>220</v>
      </c>
      <c r="X120" s="7" t="s">
        <v>214</v>
      </c>
      <c r="Y120" s="8"/>
      <c r="Z120" s="8" t="s">
        <v>797</v>
      </c>
      <c r="AA120" s="8"/>
    </row>
    <row r="121" spans="2:27" s="3" customFormat="1" ht="12">
      <c r="B121" s="12" t="s">
        <v>50</v>
      </c>
      <c r="C121" s="7" t="s">
        <v>31</v>
      </c>
      <c r="D121" s="5" t="s">
        <v>2</v>
      </c>
      <c r="E121" s="5" t="s">
        <v>15</v>
      </c>
      <c r="F121" s="7" t="s">
        <v>187</v>
      </c>
      <c r="G121" s="7" t="s">
        <v>13</v>
      </c>
      <c r="H121" s="16"/>
      <c r="I121" s="8" t="s">
        <v>14</v>
      </c>
      <c r="J121" s="16" t="s">
        <v>796</v>
      </c>
      <c r="K121" s="21">
        <v>84.134375</v>
      </c>
      <c r="L121" s="10">
        <v>1.25</v>
      </c>
      <c r="M121" s="10"/>
      <c r="N121" s="9">
        <v>0</v>
      </c>
      <c r="O121" s="10">
        <v>0</v>
      </c>
      <c r="P121" s="10"/>
      <c r="Q121" s="9">
        <v>0</v>
      </c>
      <c r="R121" s="10">
        <v>0</v>
      </c>
      <c r="S121" s="10"/>
      <c r="T121" s="9">
        <v>134.134375</v>
      </c>
      <c r="U121" s="10">
        <v>1.25</v>
      </c>
      <c r="V121" s="10"/>
      <c r="W121" s="7" t="s">
        <v>220</v>
      </c>
      <c r="X121" s="7" t="s">
        <v>214</v>
      </c>
      <c r="Y121" s="8"/>
      <c r="Z121" s="8" t="s">
        <v>797</v>
      </c>
      <c r="AA121" s="8"/>
    </row>
    <row r="122" spans="2:27" s="3" customFormat="1" ht="12">
      <c r="B122" s="12" t="s">
        <v>50</v>
      </c>
      <c r="C122" s="7" t="s">
        <v>31</v>
      </c>
      <c r="D122" s="5" t="s">
        <v>2</v>
      </c>
      <c r="E122" s="5" t="s">
        <v>191</v>
      </c>
      <c r="F122" s="5" t="s">
        <v>218</v>
      </c>
      <c r="G122" s="5" t="s">
        <v>218</v>
      </c>
      <c r="H122" s="16"/>
      <c r="I122" s="8" t="s">
        <v>14</v>
      </c>
      <c r="J122" s="16" t="s">
        <v>805</v>
      </c>
      <c r="K122" s="9">
        <v>0</v>
      </c>
      <c r="L122" s="10">
        <v>0</v>
      </c>
      <c r="M122" s="10">
        <v>0</v>
      </c>
      <c r="N122" s="9">
        <v>18.966</v>
      </c>
      <c r="O122" s="10">
        <v>0</v>
      </c>
      <c r="P122" s="10">
        <v>0.33359999999999995</v>
      </c>
      <c r="Q122" s="9">
        <v>0</v>
      </c>
      <c r="R122" s="10">
        <v>0</v>
      </c>
      <c r="S122" s="10">
        <v>0</v>
      </c>
      <c r="T122" s="9">
        <v>44.254</v>
      </c>
      <c r="U122" s="10">
        <v>0</v>
      </c>
      <c r="V122" s="10">
        <v>0.7783999999999999</v>
      </c>
      <c r="W122" s="7" t="s">
        <v>220</v>
      </c>
      <c r="X122" s="7" t="s">
        <v>214</v>
      </c>
      <c r="Y122" s="8"/>
      <c r="Z122" s="8" t="s">
        <v>797</v>
      </c>
      <c r="AA122" s="8" t="s">
        <v>828</v>
      </c>
    </row>
    <row r="123" spans="2:27" s="3" customFormat="1" ht="12">
      <c r="B123" s="12" t="s">
        <v>165</v>
      </c>
      <c r="C123" s="5" t="s">
        <v>30</v>
      </c>
      <c r="D123" s="5" t="s">
        <v>2</v>
      </c>
      <c r="E123" s="5" t="s">
        <v>15</v>
      </c>
      <c r="F123" s="5" t="s">
        <v>187</v>
      </c>
      <c r="G123" s="7" t="s">
        <v>13</v>
      </c>
      <c r="H123" s="12"/>
      <c r="I123" s="12" t="s">
        <v>336</v>
      </c>
      <c r="J123" s="12" t="s">
        <v>423</v>
      </c>
      <c r="K123" s="13">
        <v>148.03</v>
      </c>
      <c r="L123" s="14">
        <v>0.049029239766081874</v>
      </c>
      <c r="M123" s="14"/>
      <c r="N123" s="13"/>
      <c r="O123" s="14"/>
      <c r="P123" s="14"/>
      <c r="Q123" s="13"/>
      <c r="R123" s="14"/>
      <c r="S123" s="14"/>
      <c r="T123" s="13">
        <v>139.555</v>
      </c>
      <c r="U123" s="14">
        <v>0.04622222222222222</v>
      </c>
      <c r="V123" s="14"/>
      <c r="W123" s="5" t="s">
        <v>213</v>
      </c>
      <c r="X123" s="5" t="s">
        <v>214</v>
      </c>
      <c r="Y123" s="6"/>
      <c r="Z123" s="12" t="s">
        <v>373</v>
      </c>
      <c r="AA123" s="15"/>
    </row>
    <row r="124" spans="2:27" s="3" customFormat="1" ht="12">
      <c r="B124" s="12" t="s">
        <v>165</v>
      </c>
      <c r="C124" s="5" t="s">
        <v>30</v>
      </c>
      <c r="D124" s="5" t="s">
        <v>2</v>
      </c>
      <c r="E124" s="5" t="s">
        <v>20</v>
      </c>
      <c r="F124" s="5" t="s">
        <v>187</v>
      </c>
      <c r="G124" s="5" t="s">
        <v>13</v>
      </c>
      <c r="H124" s="12"/>
      <c r="I124" s="12" t="s">
        <v>362</v>
      </c>
      <c r="J124" s="12"/>
      <c r="K124" s="13">
        <v>113</v>
      </c>
      <c r="L124" s="14"/>
      <c r="M124" s="14"/>
      <c r="N124" s="13"/>
      <c r="O124" s="14"/>
      <c r="P124" s="14"/>
      <c r="Q124" s="13"/>
      <c r="R124" s="14"/>
      <c r="S124" s="14"/>
      <c r="T124" s="13"/>
      <c r="U124" s="14"/>
      <c r="V124" s="14"/>
      <c r="W124" s="5" t="s">
        <v>220</v>
      </c>
      <c r="X124" s="5" t="s">
        <v>214</v>
      </c>
      <c r="Y124" s="6"/>
      <c r="Z124" s="12" t="s">
        <v>363</v>
      </c>
      <c r="AA124" s="15"/>
    </row>
    <row r="125" spans="2:27" s="3" customFormat="1" ht="12">
      <c r="B125" s="12" t="s">
        <v>165</v>
      </c>
      <c r="C125" s="5" t="s">
        <v>30</v>
      </c>
      <c r="D125" s="5" t="s">
        <v>2</v>
      </c>
      <c r="E125" s="5" t="s">
        <v>12</v>
      </c>
      <c r="F125" s="7" t="s">
        <v>26</v>
      </c>
      <c r="G125" s="7" t="s">
        <v>26</v>
      </c>
      <c r="H125" s="12"/>
      <c r="I125" s="12" t="s">
        <v>339</v>
      </c>
      <c r="J125" s="12" t="s">
        <v>424</v>
      </c>
      <c r="K125" s="13">
        <v>180</v>
      </c>
      <c r="L125" s="14"/>
      <c r="M125" s="14"/>
      <c r="N125" s="13"/>
      <c r="O125" s="14"/>
      <c r="P125" s="14"/>
      <c r="Q125" s="13"/>
      <c r="R125" s="14"/>
      <c r="S125" s="14"/>
      <c r="T125" s="13"/>
      <c r="U125" s="14"/>
      <c r="V125" s="14"/>
      <c r="W125" s="5" t="s">
        <v>220</v>
      </c>
      <c r="X125" s="5" t="s">
        <v>205</v>
      </c>
      <c r="Y125" s="6"/>
      <c r="Z125" s="12" t="s">
        <v>355</v>
      </c>
      <c r="AA125" s="15"/>
    </row>
    <row r="126" spans="2:27" s="3" customFormat="1" ht="12">
      <c r="B126" s="12" t="s">
        <v>165</v>
      </c>
      <c r="C126" s="5" t="s">
        <v>30</v>
      </c>
      <c r="D126" s="5" t="s">
        <v>2</v>
      </c>
      <c r="E126" s="5" t="s">
        <v>191</v>
      </c>
      <c r="F126" s="5" t="s">
        <v>218</v>
      </c>
      <c r="G126" s="5" t="s">
        <v>218</v>
      </c>
      <c r="H126" s="12"/>
      <c r="I126" s="12" t="s">
        <v>350</v>
      </c>
      <c r="J126" s="12" t="s">
        <v>425</v>
      </c>
      <c r="K126" s="13"/>
      <c r="L126" s="14"/>
      <c r="M126" s="14"/>
      <c r="N126" s="13">
        <v>76.275</v>
      </c>
      <c r="O126" s="14"/>
      <c r="P126" s="14"/>
      <c r="Q126" s="13"/>
      <c r="R126" s="14"/>
      <c r="S126" s="14"/>
      <c r="T126" s="13">
        <v>76.275</v>
      </c>
      <c r="U126" s="14"/>
      <c r="V126" s="14"/>
      <c r="W126" s="5" t="s">
        <v>220</v>
      </c>
      <c r="X126" s="5" t="s">
        <v>214</v>
      </c>
      <c r="Y126" s="6"/>
      <c r="Z126" s="12" t="s">
        <v>426</v>
      </c>
      <c r="AA126" s="15"/>
    </row>
    <row r="127" spans="1:27" s="3" customFormat="1" ht="12">
      <c r="A127" s="3" t="s">
        <v>242</v>
      </c>
      <c r="B127" s="12" t="s">
        <v>51</v>
      </c>
      <c r="C127" s="5" t="s">
        <v>35</v>
      </c>
      <c r="D127" s="5" t="s">
        <v>2</v>
      </c>
      <c r="E127" s="5" t="s">
        <v>191</v>
      </c>
      <c r="F127" s="5" t="s">
        <v>218</v>
      </c>
      <c r="G127" s="5" t="s">
        <v>218</v>
      </c>
      <c r="H127" s="12" t="s">
        <v>151</v>
      </c>
      <c r="I127" s="12"/>
      <c r="J127" s="12" t="s">
        <v>243</v>
      </c>
      <c r="K127" s="13">
        <v>0</v>
      </c>
      <c r="L127" s="14">
        <v>0</v>
      </c>
      <c r="M127" s="14">
        <v>0</v>
      </c>
      <c r="N127" s="13">
        <v>0</v>
      </c>
      <c r="O127" s="14">
        <v>0</v>
      </c>
      <c r="P127" s="14">
        <v>0</v>
      </c>
      <c r="Q127" s="13">
        <v>41.502</v>
      </c>
      <c r="R127" s="14"/>
      <c r="S127" s="14">
        <f>38.075/5.1</f>
        <v>7.465686274509805</v>
      </c>
      <c r="T127" s="13">
        <v>0</v>
      </c>
      <c r="U127" s="14">
        <v>0</v>
      </c>
      <c r="V127" s="14">
        <v>0</v>
      </c>
      <c r="W127" s="5" t="s">
        <v>220</v>
      </c>
      <c r="X127" s="5" t="s">
        <v>214</v>
      </c>
      <c r="Y127" s="6" t="s">
        <v>151</v>
      </c>
      <c r="Z127" s="12" t="s">
        <v>262</v>
      </c>
      <c r="AA127" s="15"/>
    </row>
    <row r="128" spans="2:27" s="3" customFormat="1" ht="12">
      <c r="B128" s="12" t="s">
        <v>51</v>
      </c>
      <c r="C128" s="5" t="s">
        <v>30</v>
      </c>
      <c r="D128" s="5" t="s">
        <v>2</v>
      </c>
      <c r="E128" s="5" t="s">
        <v>15</v>
      </c>
      <c r="F128" s="5" t="s">
        <v>187</v>
      </c>
      <c r="G128" s="5" t="s">
        <v>13</v>
      </c>
      <c r="H128" s="12"/>
      <c r="I128" s="12" t="s">
        <v>398</v>
      </c>
      <c r="J128" s="12" t="s">
        <v>427</v>
      </c>
      <c r="K128" s="13"/>
      <c r="L128" s="14"/>
      <c r="M128" s="14"/>
      <c r="N128" s="13">
        <v>226</v>
      </c>
      <c r="O128" s="14">
        <v>1.88</v>
      </c>
      <c r="P128" s="14"/>
      <c r="Q128" s="13"/>
      <c r="R128" s="14"/>
      <c r="S128" s="14"/>
      <c r="T128" s="13">
        <v>56.5</v>
      </c>
      <c r="U128" s="14">
        <v>0.47</v>
      </c>
      <c r="V128" s="14"/>
      <c r="W128" s="5" t="s">
        <v>213</v>
      </c>
      <c r="X128" s="5" t="s">
        <v>214</v>
      </c>
      <c r="Y128" s="6"/>
      <c r="Z128" s="12" t="s">
        <v>373</v>
      </c>
      <c r="AA128" s="15"/>
    </row>
    <row r="129" spans="2:27" s="3" customFormat="1" ht="12">
      <c r="B129" s="12" t="s">
        <v>51</v>
      </c>
      <c r="C129" s="5" t="s">
        <v>30</v>
      </c>
      <c r="D129" s="5" t="s">
        <v>2</v>
      </c>
      <c r="E129" s="5" t="s">
        <v>20</v>
      </c>
      <c r="F129" s="5" t="s">
        <v>187</v>
      </c>
      <c r="G129" s="5" t="s">
        <v>13</v>
      </c>
      <c r="H129" s="12"/>
      <c r="I129" s="12" t="s">
        <v>362</v>
      </c>
      <c r="J129" s="12"/>
      <c r="K129" s="13"/>
      <c r="L129" s="14"/>
      <c r="M129" s="14"/>
      <c r="N129" s="13">
        <v>135.6</v>
      </c>
      <c r="O129" s="14"/>
      <c r="P129" s="14"/>
      <c r="Q129" s="13"/>
      <c r="R129" s="14"/>
      <c r="S129" s="14"/>
      <c r="T129" s="13"/>
      <c r="U129" s="14"/>
      <c r="V129" s="14"/>
      <c r="W129" s="5" t="s">
        <v>220</v>
      </c>
      <c r="X129" s="5" t="s">
        <v>214</v>
      </c>
      <c r="Y129" s="6"/>
      <c r="Z129" s="12" t="s">
        <v>363</v>
      </c>
      <c r="AA129" s="15"/>
    </row>
    <row r="130" spans="2:27" s="3" customFormat="1" ht="12">
      <c r="B130" s="12" t="s">
        <v>51</v>
      </c>
      <c r="C130" s="5" t="s">
        <v>30</v>
      </c>
      <c r="D130" s="5" t="s">
        <v>2</v>
      </c>
      <c r="E130" s="5" t="s">
        <v>12</v>
      </c>
      <c r="F130" s="7" t="s">
        <v>26</v>
      </c>
      <c r="G130" s="7" t="s">
        <v>26</v>
      </c>
      <c r="H130" s="12"/>
      <c r="I130" s="12" t="s">
        <v>339</v>
      </c>
      <c r="J130" s="12" t="s">
        <v>428</v>
      </c>
      <c r="K130" s="13"/>
      <c r="L130" s="14"/>
      <c r="M130" s="14"/>
      <c r="N130" s="13"/>
      <c r="O130" s="14"/>
      <c r="P130" s="14"/>
      <c r="Q130" s="13">
        <v>298.5224832</v>
      </c>
      <c r="R130" s="14"/>
      <c r="S130" s="14"/>
      <c r="T130" s="13"/>
      <c r="U130" s="14"/>
      <c r="V130" s="14"/>
      <c r="W130" s="5" t="s">
        <v>220</v>
      </c>
      <c r="X130" s="5" t="s">
        <v>205</v>
      </c>
      <c r="Y130" s="6"/>
      <c r="Z130" s="12" t="s">
        <v>429</v>
      </c>
      <c r="AA130" s="15"/>
    </row>
    <row r="131" spans="2:27" s="3" customFormat="1" ht="12">
      <c r="B131" s="12" t="s">
        <v>51</v>
      </c>
      <c r="C131" s="5" t="s">
        <v>30</v>
      </c>
      <c r="D131" s="5" t="s">
        <v>2</v>
      </c>
      <c r="E131" s="5" t="s">
        <v>191</v>
      </c>
      <c r="F131" s="5" t="s">
        <v>218</v>
      </c>
      <c r="G131" s="5" t="s">
        <v>218</v>
      </c>
      <c r="H131" s="12"/>
      <c r="I131" s="12" t="s">
        <v>350</v>
      </c>
      <c r="J131" s="12" t="s">
        <v>430</v>
      </c>
      <c r="K131" s="13"/>
      <c r="L131" s="14"/>
      <c r="M131" s="14"/>
      <c r="N131" s="13"/>
      <c r="O131" s="14"/>
      <c r="P131" s="14"/>
      <c r="Q131" s="13">
        <v>102.265</v>
      </c>
      <c r="R131" s="14"/>
      <c r="S131" s="14"/>
      <c r="T131" s="13">
        <v>46.33</v>
      </c>
      <c r="U131" s="14"/>
      <c r="V131" s="14"/>
      <c r="W131" s="5" t="s">
        <v>220</v>
      </c>
      <c r="X131" s="5" t="s">
        <v>214</v>
      </c>
      <c r="Y131" s="6"/>
      <c r="Z131" s="12" t="s">
        <v>352</v>
      </c>
      <c r="AA131" s="15"/>
    </row>
    <row r="132" spans="2:27" s="3" customFormat="1" ht="12">
      <c r="B132" s="12" t="s">
        <v>52</v>
      </c>
      <c r="C132" s="5" t="s">
        <v>30</v>
      </c>
      <c r="D132" s="5" t="s">
        <v>29</v>
      </c>
      <c r="E132" s="5" t="s">
        <v>12</v>
      </c>
      <c r="F132" s="7" t="s">
        <v>26</v>
      </c>
      <c r="G132" s="7" t="s">
        <v>26</v>
      </c>
      <c r="H132" s="12"/>
      <c r="I132" s="12" t="s">
        <v>339</v>
      </c>
      <c r="J132" s="12" t="s">
        <v>431</v>
      </c>
      <c r="K132" s="13">
        <v>369.7039872</v>
      </c>
      <c r="L132" s="14"/>
      <c r="M132" s="14"/>
      <c r="N132" s="13"/>
      <c r="O132" s="14"/>
      <c r="P132" s="14"/>
      <c r="Q132" s="13"/>
      <c r="R132" s="14"/>
      <c r="S132" s="14"/>
      <c r="T132" s="13"/>
      <c r="U132" s="14"/>
      <c r="V132" s="14"/>
      <c r="W132" s="5" t="s">
        <v>220</v>
      </c>
      <c r="X132" s="5" t="s">
        <v>205</v>
      </c>
      <c r="Y132" s="6"/>
      <c r="Z132" s="12" t="s">
        <v>432</v>
      </c>
      <c r="AA132" s="15"/>
    </row>
    <row r="133" spans="2:27" s="3" customFormat="1" ht="12">
      <c r="B133" s="12" t="s">
        <v>52</v>
      </c>
      <c r="C133" s="7" t="s">
        <v>31</v>
      </c>
      <c r="D133" s="5" t="s">
        <v>29</v>
      </c>
      <c r="E133" s="5" t="s">
        <v>15</v>
      </c>
      <c r="F133" s="5" t="s">
        <v>187</v>
      </c>
      <c r="G133" s="7" t="s">
        <v>13</v>
      </c>
      <c r="H133" s="16"/>
      <c r="I133" s="8" t="s">
        <v>14</v>
      </c>
      <c r="J133" s="16" t="s">
        <v>796</v>
      </c>
      <c r="K133" s="9">
        <v>0</v>
      </c>
      <c r="L133" s="10">
        <v>0</v>
      </c>
      <c r="M133" s="10"/>
      <c r="N133" s="9">
        <v>84.53</v>
      </c>
      <c r="O133" s="10">
        <v>0.8296855800505962</v>
      </c>
      <c r="P133" s="10"/>
      <c r="Q133" s="9">
        <v>0</v>
      </c>
      <c r="R133" s="10">
        <v>0</v>
      </c>
      <c r="S133" s="10"/>
      <c r="T133" s="9">
        <v>0</v>
      </c>
      <c r="U133" s="10">
        <v>0</v>
      </c>
      <c r="V133" s="10"/>
      <c r="W133" s="7" t="s">
        <v>213</v>
      </c>
      <c r="X133" s="7" t="s">
        <v>214</v>
      </c>
      <c r="Y133" s="8"/>
      <c r="Z133" s="8" t="s">
        <v>808</v>
      </c>
      <c r="AA133" s="8"/>
    </row>
    <row r="134" spans="2:27" s="3" customFormat="1" ht="12">
      <c r="B134" s="12" t="s">
        <v>52</v>
      </c>
      <c r="C134" s="7" t="s">
        <v>31</v>
      </c>
      <c r="D134" s="5" t="s">
        <v>29</v>
      </c>
      <c r="E134" s="5" t="s">
        <v>191</v>
      </c>
      <c r="F134" s="7" t="s">
        <v>218</v>
      </c>
      <c r="G134" s="7" t="s">
        <v>218</v>
      </c>
      <c r="H134" s="16"/>
      <c r="I134" s="8" t="s">
        <v>14</v>
      </c>
      <c r="J134" s="16" t="s">
        <v>805</v>
      </c>
      <c r="K134" s="9">
        <v>0</v>
      </c>
      <c r="L134" s="10">
        <v>0</v>
      </c>
      <c r="M134" s="10"/>
      <c r="N134" s="9">
        <v>0</v>
      </c>
      <c r="O134" s="10">
        <v>0</v>
      </c>
      <c r="P134" s="10"/>
      <c r="Q134" s="9">
        <v>434.42</v>
      </c>
      <c r="R134" s="10">
        <v>0</v>
      </c>
      <c r="S134" s="10"/>
      <c r="T134" s="9">
        <v>481.5</v>
      </c>
      <c r="U134" s="10">
        <v>0</v>
      </c>
      <c r="V134" s="10"/>
      <c r="W134" s="7" t="s">
        <v>213</v>
      </c>
      <c r="X134" s="7" t="s">
        <v>214</v>
      </c>
      <c r="Y134" s="8"/>
      <c r="Z134" s="8" t="s">
        <v>808</v>
      </c>
      <c r="AA134" s="8"/>
    </row>
    <row r="135" spans="2:27" s="3" customFormat="1" ht="12">
      <c r="B135" s="12" t="s">
        <v>52</v>
      </c>
      <c r="C135" s="7" t="s">
        <v>31</v>
      </c>
      <c r="D135" s="5" t="s">
        <v>29</v>
      </c>
      <c r="E135" s="5" t="s">
        <v>21</v>
      </c>
      <c r="F135" s="5" t="s">
        <v>187</v>
      </c>
      <c r="G135" s="5" t="s">
        <v>13</v>
      </c>
      <c r="H135" s="16"/>
      <c r="I135" s="8" t="s">
        <v>829</v>
      </c>
      <c r="J135" s="16" t="s">
        <v>817</v>
      </c>
      <c r="K135" s="9">
        <v>64.2</v>
      </c>
      <c r="L135" s="10">
        <v>0</v>
      </c>
      <c r="M135" s="10"/>
      <c r="N135" s="9">
        <v>0</v>
      </c>
      <c r="O135" s="10">
        <v>0</v>
      </c>
      <c r="P135" s="10"/>
      <c r="Q135" s="9">
        <v>0</v>
      </c>
      <c r="R135" s="10">
        <v>0</v>
      </c>
      <c r="S135" s="10"/>
      <c r="T135" s="9">
        <v>0</v>
      </c>
      <c r="U135" s="10">
        <v>0</v>
      </c>
      <c r="V135" s="10"/>
      <c r="W135" s="7" t="s">
        <v>220</v>
      </c>
      <c r="X135" s="7" t="s">
        <v>205</v>
      </c>
      <c r="Y135" s="8"/>
      <c r="Z135" s="8" t="s">
        <v>808</v>
      </c>
      <c r="AA135" s="8"/>
    </row>
    <row r="136" spans="2:27" s="3" customFormat="1" ht="12">
      <c r="B136" s="12" t="s">
        <v>52</v>
      </c>
      <c r="C136" s="7" t="s">
        <v>31</v>
      </c>
      <c r="D136" s="5" t="s">
        <v>29</v>
      </c>
      <c r="E136" s="5" t="s">
        <v>15</v>
      </c>
      <c r="F136" s="7" t="s">
        <v>187</v>
      </c>
      <c r="G136" s="7" t="s">
        <v>13</v>
      </c>
      <c r="H136" s="16"/>
      <c r="I136" s="8" t="s">
        <v>14</v>
      </c>
      <c r="J136" s="16" t="s">
        <v>190</v>
      </c>
      <c r="K136" s="9">
        <v>0</v>
      </c>
      <c r="L136" s="10">
        <v>0</v>
      </c>
      <c r="M136" s="10"/>
      <c r="N136" s="9">
        <v>466.9</v>
      </c>
      <c r="O136" s="10">
        <v>5</v>
      </c>
      <c r="P136" s="10"/>
      <c r="Q136" s="9">
        <v>0</v>
      </c>
      <c r="R136" s="10">
        <v>0</v>
      </c>
      <c r="S136" s="10"/>
      <c r="T136" s="9">
        <v>1732.199</v>
      </c>
      <c r="U136" s="10">
        <v>18.55</v>
      </c>
      <c r="V136" s="10"/>
      <c r="W136" s="7" t="s">
        <v>220</v>
      </c>
      <c r="X136" s="7" t="s">
        <v>214</v>
      </c>
      <c r="Y136" s="8"/>
      <c r="Z136" s="8" t="s">
        <v>808</v>
      </c>
      <c r="AA136" s="8"/>
    </row>
    <row r="137" spans="2:27" s="3" customFormat="1" ht="12">
      <c r="B137" s="12" t="s">
        <v>176</v>
      </c>
      <c r="C137" s="5" t="s">
        <v>30</v>
      </c>
      <c r="D137" s="5" t="s">
        <v>2</v>
      </c>
      <c r="E137" s="5" t="s">
        <v>20</v>
      </c>
      <c r="F137" s="5" t="s">
        <v>218</v>
      </c>
      <c r="G137" s="5" t="s">
        <v>218</v>
      </c>
      <c r="H137" s="12"/>
      <c r="I137" s="12" t="s">
        <v>358</v>
      </c>
      <c r="J137" s="12" t="s">
        <v>433</v>
      </c>
      <c r="K137" s="13"/>
      <c r="L137" s="14"/>
      <c r="M137" s="14"/>
      <c r="N137" s="13">
        <v>160.5</v>
      </c>
      <c r="O137" s="14"/>
      <c r="P137" s="14"/>
      <c r="Q137" s="13"/>
      <c r="R137" s="14"/>
      <c r="S137" s="14"/>
      <c r="T137" s="13"/>
      <c r="U137" s="14"/>
      <c r="V137" s="14"/>
      <c r="W137" s="5" t="s">
        <v>220</v>
      </c>
      <c r="X137" s="5" t="s">
        <v>205</v>
      </c>
      <c r="Y137" s="6"/>
      <c r="Z137" s="12" t="s">
        <v>434</v>
      </c>
      <c r="AA137" s="15" t="s">
        <v>361</v>
      </c>
    </row>
    <row r="138" spans="2:27" s="3" customFormat="1" ht="12">
      <c r="B138" s="12" t="s">
        <v>176</v>
      </c>
      <c r="C138" s="5" t="s">
        <v>30</v>
      </c>
      <c r="D138" s="5" t="s">
        <v>2</v>
      </c>
      <c r="E138" s="5" t="s">
        <v>20</v>
      </c>
      <c r="F138" s="5" t="s">
        <v>187</v>
      </c>
      <c r="G138" s="5" t="s">
        <v>13</v>
      </c>
      <c r="H138" s="12"/>
      <c r="I138" s="12" t="s">
        <v>362</v>
      </c>
      <c r="J138" s="12"/>
      <c r="K138" s="13"/>
      <c r="L138" s="14"/>
      <c r="M138" s="14"/>
      <c r="N138" s="13">
        <v>94.92</v>
      </c>
      <c r="O138" s="14"/>
      <c r="P138" s="14"/>
      <c r="Q138" s="13"/>
      <c r="R138" s="14"/>
      <c r="S138" s="14"/>
      <c r="T138" s="13"/>
      <c r="U138" s="14"/>
      <c r="V138" s="14"/>
      <c r="W138" s="5" t="s">
        <v>220</v>
      </c>
      <c r="X138" s="5" t="s">
        <v>214</v>
      </c>
      <c r="Y138" s="6"/>
      <c r="Z138" s="12" t="s">
        <v>363</v>
      </c>
      <c r="AA138" s="15"/>
    </row>
    <row r="139" spans="2:27" s="3" customFormat="1" ht="12">
      <c r="B139" s="12" t="s">
        <v>176</v>
      </c>
      <c r="C139" s="5" t="s">
        <v>30</v>
      </c>
      <c r="D139" s="5" t="s">
        <v>2</v>
      </c>
      <c r="E139" s="5" t="s">
        <v>21</v>
      </c>
      <c r="F139" s="5" t="s">
        <v>187</v>
      </c>
      <c r="G139" s="5" t="s">
        <v>187</v>
      </c>
      <c r="H139" s="12"/>
      <c r="I139" s="12" t="s">
        <v>435</v>
      </c>
      <c r="J139" s="12" t="s">
        <v>436</v>
      </c>
      <c r="K139" s="13"/>
      <c r="L139" s="14"/>
      <c r="M139" s="14"/>
      <c r="N139" s="13">
        <v>28.25</v>
      </c>
      <c r="O139" s="14"/>
      <c r="P139" s="14"/>
      <c r="Q139" s="13"/>
      <c r="R139" s="14"/>
      <c r="S139" s="14"/>
      <c r="T139" s="13"/>
      <c r="U139" s="14"/>
      <c r="V139" s="14"/>
      <c r="W139" s="5" t="s">
        <v>220</v>
      </c>
      <c r="X139" s="5" t="s">
        <v>205</v>
      </c>
      <c r="Y139" s="6"/>
      <c r="Z139" s="12" t="s">
        <v>437</v>
      </c>
      <c r="AA139" s="15"/>
    </row>
    <row r="140" spans="2:27" s="3" customFormat="1" ht="12">
      <c r="B140" s="12" t="s">
        <v>176</v>
      </c>
      <c r="C140" s="5" t="s">
        <v>30</v>
      </c>
      <c r="D140" s="5" t="s">
        <v>2</v>
      </c>
      <c r="E140" s="5" t="s">
        <v>15</v>
      </c>
      <c r="F140" s="5" t="s">
        <v>187</v>
      </c>
      <c r="G140" s="5" t="s">
        <v>13</v>
      </c>
      <c r="H140" s="12"/>
      <c r="I140" s="12" t="s">
        <v>336</v>
      </c>
      <c r="J140" s="12" t="s">
        <v>438</v>
      </c>
      <c r="K140" s="13"/>
      <c r="L140" s="14"/>
      <c r="M140" s="14"/>
      <c r="N140" s="13"/>
      <c r="O140" s="14"/>
      <c r="P140" s="14"/>
      <c r="Q140" s="13">
        <v>100</v>
      </c>
      <c r="R140" s="14">
        <v>0.2</v>
      </c>
      <c r="S140" s="14"/>
      <c r="T140" s="13">
        <v>193.8</v>
      </c>
      <c r="U140" s="14">
        <v>0.385</v>
      </c>
      <c r="V140" s="14"/>
      <c r="W140" s="5" t="s">
        <v>220</v>
      </c>
      <c r="X140" s="5" t="s">
        <v>214</v>
      </c>
      <c r="Y140" s="6"/>
      <c r="Z140" s="12" t="s">
        <v>439</v>
      </c>
      <c r="AA140" s="15"/>
    </row>
    <row r="141" spans="2:27" s="3" customFormat="1" ht="12">
      <c r="B141" s="12" t="s">
        <v>176</v>
      </c>
      <c r="C141" s="5" t="s">
        <v>30</v>
      </c>
      <c r="D141" s="5" t="s">
        <v>2</v>
      </c>
      <c r="E141" s="5" t="s">
        <v>12</v>
      </c>
      <c r="F141" s="7" t="s">
        <v>26</v>
      </c>
      <c r="G141" s="7" t="s">
        <v>26</v>
      </c>
      <c r="H141" s="12"/>
      <c r="I141" s="12" t="s">
        <v>339</v>
      </c>
      <c r="J141" s="12" t="s">
        <v>440</v>
      </c>
      <c r="K141" s="13">
        <v>180</v>
      </c>
      <c r="L141" s="14"/>
      <c r="M141" s="14"/>
      <c r="N141" s="13"/>
      <c r="O141" s="14"/>
      <c r="P141" s="14"/>
      <c r="Q141" s="13"/>
      <c r="R141" s="14"/>
      <c r="S141" s="14"/>
      <c r="T141" s="13"/>
      <c r="U141" s="14"/>
      <c r="V141" s="14"/>
      <c r="W141" s="5" t="s">
        <v>220</v>
      </c>
      <c r="X141" s="5" t="s">
        <v>205</v>
      </c>
      <c r="Y141" s="6"/>
      <c r="Z141" s="12" t="s">
        <v>441</v>
      </c>
      <c r="AA141" s="15"/>
    </row>
    <row r="142" spans="2:27" s="3" customFormat="1" ht="12">
      <c r="B142" s="12" t="s">
        <v>176</v>
      </c>
      <c r="C142" s="7" t="s">
        <v>31</v>
      </c>
      <c r="D142" s="5" t="s">
        <v>2</v>
      </c>
      <c r="E142" s="5" t="s">
        <v>20</v>
      </c>
      <c r="F142" s="5" t="s">
        <v>187</v>
      </c>
      <c r="G142" s="5" t="s">
        <v>187</v>
      </c>
      <c r="H142" s="16"/>
      <c r="I142" s="8" t="s">
        <v>796</v>
      </c>
      <c r="J142" s="16" t="s">
        <v>192</v>
      </c>
      <c r="K142" s="9">
        <v>0</v>
      </c>
      <c r="L142" s="10">
        <v>0</v>
      </c>
      <c r="M142" s="10"/>
      <c r="N142" s="9">
        <v>38.52</v>
      </c>
      <c r="O142" s="10">
        <v>0</v>
      </c>
      <c r="P142" s="10"/>
      <c r="Q142" s="9">
        <v>0</v>
      </c>
      <c r="R142" s="10">
        <v>0</v>
      </c>
      <c r="S142" s="10"/>
      <c r="T142" s="9">
        <v>0</v>
      </c>
      <c r="U142" s="10">
        <v>0</v>
      </c>
      <c r="V142" s="10"/>
      <c r="W142" s="7" t="s">
        <v>220</v>
      </c>
      <c r="X142" s="7" t="s">
        <v>214</v>
      </c>
      <c r="Y142" s="8"/>
      <c r="Z142" s="8" t="s">
        <v>797</v>
      </c>
      <c r="AA142" s="8"/>
    </row>
    <row r="143" spans="2:27" s="3" customFormat="1" ht="12">
      <c r="B143" s="12" t="s">
        <v>176</v>
      </c>
      <c r="C143" s="7" t="s">
        <v>31</v>
      </c>
      <c r="D143" s="5" t="s">
        <v>2</v>
      </c>
      <c r="E143" s="5" t="s">
        <v>21</v>
      </c>
      <c r="F143" s="5" t="s">
        <v>187</v>
      </c>
      <c r="G143" s="5" t="s">
        <v>13</v>
      </c>
      <c r="H143" s="16"/>
      <c r="I143" s="8" t="s">
        <v>14</v>
      </c>
      <c r="J143" s="16" t="s">
        <v>830</v>
      </c>
      <c r="K143" s="9">
        <v>0</v>
      </c>
      <c r="L143" s="10">
        <v>0</v>
      </c>
      <c r="M143" s="10"/>
      <c r="N143" s="9">
        <v>16.05</v>
      </c>
      <c r="O143" s="10">
        <v>0</v>
      </c>
      <c r="P143" s="10"/>
      <c r="Q143" s="9">
        <v>0</v>
      </c>
      <c r="R143" s="10">
        <v>0</v>
      </c>
      <c r="S143" s="10"/>
      <c r="T143" s="9">
        <v>0</v>
      </c>
      <c r="U143" s="10">
        <v>0</v>
      </c>
      <c r="V143" s="10"/>
      <c r="W143" s="7" t="s">
        <v>220</v>
      </c>
      <c r="X143" s="7" t="s">
        <v>205</v>
      </c>
      <c r="Y143" s="8"/>
      <c r="Z143" s="8" t="s">
        <v>797</v>
      </c>
      <c r="AA143" s="8"/>
    </row>
    <row r="144" spans="2:27" s="3" customFormat="1" ht="12">
      <c r="B144" s="12" t="s">
        <v>176</v>
      </c>
      <c r="C144" s="7" t="s">
        <v>31</v>
      </c>
      <c r="D144" s="5" t="s">
        <v>2</v>
      </c>
      <c r="E144" s="5" t="s">
        <v>15</v>
      </c>
      <c r="F144" s="7" t="s">
        <v>187</v>
      </c>
      <c r="G144" s="7" t="s">
        <v>13</v>
      </c>
      <c r="H144" s="16"/>
      <c r="I144" s="8" t="s">
        <v>14</v>
      </c>
      <c r="J144" s="16" t="s">
        <v>796</v>
      </c>
      <c r="K144" s="9">
        <v>0</v>
      </c>
      <c r="L144" s="10">
        <v>0</v>
      </c>
      <c r="M144" s="10"/>
      <c r="N144" s="9">
        <v>0</v>
      </c>
      <c r="O144" s="10">
        <v>0</v>
      </c>
      <c r="P144" s="10"/>
      <c r="Q144" s="9">
        <v>139.1</v>
      </c>
      <c r="R144" s="10">
        <v>2</v>
      </c>
      <c r="S144" s="10"/>
      <c r="T144" s="9">
        <v>139.1</v>
      </c>
      <c r="U144" s="10">
        <v>139.1</v>
      </c>
      <c r="V144" s="10"/>
      <c r="W144" s="7" t="s">
        <v>220</v>
      </c>
      <c r="X144" s="7" t="s">
        <v>214</v>
      </c>
      <c r="Y144" s="8"/>
      <c r="Z144" s="8" t="s">
        <v>797</v>
      </c>
      <c r="AA144" s="8"/>
    </row>
    <row r="145" spans="2:27" s="3" customFormat="1" ht="12">
      <c r="B145" s="12" t="s">
        <v>53</v>
      </c>
      <c r="C145" s="5" t="s">
        <v>30</v>
      </c>
      <c r="D145" s="5" t="s">
        <v>2</v>
      </c>
      <c r="E145" s="5" t="s">
        <v>15</v>
      </c>
      <c r="F145" s="5" t="s">
        <v>187</v>
      </c>
      <c r="G145" s="7" t="s">
        <v>13</v>
      </c>
      <c r="H145" s="12"/>
      <c r="I145" s="12" t="s">
        <v>336</v>
      </c>
      <c r="J145" s="12" t="s">
        <v>442</v>
      </c>
      <c r="K145" s="13"/>
      <c r="L145" s="14"/>
      <c r="M145" s="14"/>
      <c r="N145" s="13">
        <v>234.698</v>
      </c>
      <c r="O145" s="14">
        <v>2.1</v>
      </c>
      <c r="P145" s="14"/>
      <c r="Q145" s="13"/>
      <c r="R145" s="14"/>
      <c r="S145" s="14"/>
      <c r="T145" s="13">
        <v>339.946</v>
      </c>
      <c r="U145" s="14">
        <v>3.04</v>
      </c>
      <c r="V145" s="14"/>
      <c r="W145" s="5" t="s">
        <v>213</v>
      </c>
      <c r="X145" s="5" t="s">
        <v>214</v>
      </c>
      <c r="Y145" s="6"/>
      <c r="Z145" s="12" t="s">
        <v>373</v>
      </c>
      <c r="AA145" s="15"/>
    </row>
    <row r="146" spans="2:27" s="3" customFormat="1" ht="12">
      <c r="B146" s="12" t="s">
        <v>53</v>
      </c>
      <c r="C146" s="5" t="s">
        <v>30</v>
      </c>
      <c r="D146" s="5" t="s">
        <v>2</v>
      </c>
      <c r="E146" s="5" t="s">
        <v>20</v>
      </c>
      <c r="F146" s="5" t="s">
        <v>187</v>
      </c>
      <c r="G146" s="5" t="s">
        <v>13</v>
      </c>
      <c r="H146" s="12"/>
      <c r="I146" s="12" t="s">
        <v>362</v>
      </c>
      <c r="J146" s="12"/>
      <c r="K146" s="13"/>
      <c r="L146" s="14"/>
      <c r="M146" s="14"/>
      <c r="N146" s="13">
        <v>94.92</v>
      </c>
      <c r="O146" s="14"/>
      <c r="P146" s="14"/>
      <c r="Q146" s="13"/>
      <c r="R146" s="14"/>
      <c r="S146" s="14"/>
      <c r="T146" s="13"/>
      <c r="U146" s="14"/>
      <c r="V146" s="14"/>
      <c r="W146" s="5" t="s">
        <v>220</v>
      </c>
      <c r="X146" s="5" t="s">
        <v>214</v>
      </c>
      <c r="Y146" s="6"/>
      <c r="Z146" s="12" t="s">
        <v>363</v>
      </c>
      <c r="AA146" s="15"/>
    </row>
    <row r="147" spans="2:27" s="3" customFormat="1" ht="12">
      <c r="B147" s="12" t="s">
        <v>53</v>
      </c>
      <c r="C147" s="5" t="s">
        <v>30</v>
      </c>
      <c r="D147" s="5" t="s">
        <v>2</v>
      </c>
      <c r="E147" s="5" t="s">
        <v>12</v>
      </c>
      <c r="F147" s="7" t="s">
        <v>26</v>
      </c>
      <c r="G147" s="7" t="s">
        <v>26</v>
      </c>
      <c r="H147" s="12"/>
      <c r="I147" s="12" t="s">
        <v>339</v>
      </c>
      <c r="J147" s="12" t="s">
        <v>443</v>
      </c>
      <c r="K147" s="13">
        <v>180</v>
      </c>
      <c r="L147" s="14"/>
      <c r="M147" s="14"/>
      <c r="N147" s="13"/>
      <c r="O147" s="14"/>
      <c r="P147" s="14"/>
      <c r="Q147" s="13"/>
      <c r="R147" s="14"/>
      <c r="S147" s="14"/>
      <c r="T147" s="13"/>
      <c r="U147" s="14"/>
      <c r="V147" s="14"/>
      <c r="W147" s="5" t="s">
        <v>220</v>
      </c>
      <c r="X147" s="5" t="s">
        <v>205</v>
      </c>
      <c r="Y147" s="6"/>
      <c r="Z147" s="12" t="s">
        <v>355</v>
      </c>
      <c r="AA147" s="15"/>
    </row>
    <row r="148" spans="2:27" s="3" customFormat="1" ht="12">
      <c r="B148" s="12" t="s">
        <v>53</v>
      </c>
      <c r="C148" s="5" t="s">
        <v>30</v>
      </c>
      <c r="D148" s="5" t="s">
        <v>2</v>
      </c>
      <c r="E148" s="5" t="s">
        <v>191</v>
      </c>
      <c r="F148" s="5" t="s">
        <v>218</v>
      </c>
      <c r="G148" s="5" t="s">
        <v>218</v>
      </c>
      <c r="H148" s="12"/>
      <c r="I148" s="12" t="s">
        <v>350</v>
      </c>
      <c r="J148" s="12" t="s">
        <v>444</v>
      </c>
      <c r="K148" s="13"/>
      <c r="L148" s="14"/>
      <c r="M148" s="14"/>
      <c r="N148" s="13">
        <v>311.075</v>
      </c>
      <c r="O148" s="14"/>
      <c r="P148" s="14"/>
      <c r="Q148" s="13"/>
      <c r="R148" s="14"/>
      <c r="S148" s="14"/>
      <c r="T148" s="13">
        <v>311.075</v>
      </c>
      <c r="U148" s="14"/>
      <c r="V148" s="14"/>
      <c r="W148" s="5" t="s">
        <v>220</v>
      </c>
      <c r="X148" s="5" t="s">
        <v>214</v>
      </c>
      <c r="Y148" s="6"/>
      <c r="Z148" s="12" t="s">
        <v>396</v>
      </c>
      <c r="AA148" s="15" t="s">
        <v>445</v>
      </c>
    </row>
    <row r="149" spans="2:27" s="3" customFormat="1" ht="12">
      <c r="B149" s="12" t="s">
        <v>53</v>
      </c>
      <c r="C149" s="7" t="s">
        <v>31</v>
      </c>
      <c r="D149" s="5" t="s">
        <v>2</v>
      </c>
      <c r="E149" s="5" t="s">
        <v>15</v>
      </c>
      <c r="F149" s="5" t="s">
        <v>187</v>
      </c>
      <c r="G149" s="7" t="s">
        <v>13</v>
      </c>
      <c r="H149" s="16"/>
      <c r="I149" s="8" t="s">
        <v>14</v>
      </c>
      <c r="J149" s="16" t="s">
        <v>796</v>
      </c>
      <c r="K149" s="9">
        <v>0</v>
      </c>
      <c r="L149" s="10">
        <v>0</v>
      </c>
      <c r="M149" s="10"/>
      <c r="N149" s="9">
        <v>0</v>
      </c>
      <c r="O149" s="10">
        <v>0</v>
      </c>
      <c r="P149" s="10"/>
      <c r="Q149" s="9">
        <v>0</v>
      </c>
      <c r="R149" s="10">
        <v>0</v>
      </c>
      <c r="S149" s="10"/>
      <c r="T149" s="9">
        <v>210.255</v>
      </c>
      <c r="U149" s="10">
        <v>1.9782259615384616</v>
      </c>
      <c r="V149" s="10"/>
      <c r="W149" s="7" t="s">
        <v>213</v>
      </c>
      <c r="X149" s="7" t="s">
        <v>214</v>
      </c>
      <c r="Y149" s="8"/>
      <c r="Z149" s="8" t="s">
        <v>797</v>
      </c>
      <c r="AA149" s="8"/>
    </row>
    <row r="150" spans="2:27" s="3" customFormat="1" ht="12">
      <c r="B150" s="12" t="s">
        <v>53</v>
      </c>
      <c r="C150" s="7" t="s">
        <v>31</v>
      </c>
      <c r="D150" s="5" t="s">
        <v>2</v>
      </c>
      <c r="E150" s="5" t="s">
        <v>20</v>
      </c>
      <c r="F150" s="5" t="s">
        <v>187</v>
      </c>
      <c r="G150" s="5" t="s">
        <v>187</v>
      </c>
      <c r="H150" s="16"/>
      <c r="I150" s="8" t="s">
        <v>796</v>
      </c>
      <c r="J150" s="16" t="s">
        <v>192</v>
      </c>
      <c r="K150" s="9">
        <v>0</v>
      </c>
      <c r="L150" s="10">
        <v>0</v>
      </c>
      <c r="M150" s="10"/>
      <c r="N150" s="9">
        <v>38.52</v>
      </c>
      <c r="O150" s="10">
        <v>0</v>
      </c>
      <c r="P150" s="10"/>
      <c r="Q150" s="9">
        <v>0</v>
      </c>
      <c r="R150" s="10">
        <v>0</v>
      </c>
      <c r="S150" s="10"/>
      <c r="T150" s="9">
        <v>0</v>
      </c>
      <c r="U150" s="10">
        <v>0</v>
      </c>
      <c r="V150" s="10"/>
      <c r="W150" s="7" t="s">
        <v>220</v>
      </c>
      <c r="X150" s="7" t="s">
        <v>214</v>
      </c>
      <c r="Y150" s="8"/>
      <c r="Z150" s="8" t="s">
        <v>797</v>
      </c>
      <c r="AA150" s="8"/>
    </row>
    <row r="151" spans="2:27" s="3" customFormat="1" ht="12">
      <c r="B151" s="12" t="s">
        <v>53</v>
      </c>
      <c r="C151" s="7" t="s">
        <v>31</v>
      </c>
      <c r="D151" s="5" t="s">
        <v>2</v>
      </c>
      <c r="E151" s="5" t="s">
        <v>191</v>
      </c>
      <c r="F151" s="5" t="s">
        <v>218</v>
      </c>
      <c r="G151" s="5" t="s">
        <v>218</v>
      </c>
      <c r="H151" s="16"/>
      <c r="I151" s="8" t="s">
        <v>14</v>
      </c>
      <c r="J151" s="16" t="s">
        <v>805</v>
      </c>
      <c r="K151" s="9">
        <v>0</v>
      </c>
      <c r="L151" s="10">
        <v>0</v>
      </c>
      <c r="M151" s="10">
        <v>0</v>
      </c>
      <c r="N151" s="9">
        <v>118.90700279999999</v>
      </c>
      <c r="O151" s="10">
        <v>0</v>
      </c>
      <c r="P151" s="10">
        <v>21.789839999999995</v>
      </c>
      <c r="Q151" s="9">
        <v>0</v>
      </c>
      <c r="R151" s="10">
        <v>0</v>
      </c>
      <c r="S151" s="10">
        <v>0</v>
      </c>
      <c r="T151" s="9">
        <v>277.44967319999995</v>
      </c>
      <c r="U151" s="10">
        <v>0</v>
      </c>
      <c r="V151" s="10">
        <v>50.842959999999984</v>
      </c>
      <c r="W151" s="7" t="s">
        <v>220</v>
      </c>
      <c r="X151" s="7" t="s">
        <v>214</v>
      </c>
      <c r="Y151" s="8"/>
      <c r="Z151" s="8" t="s">
        <v>797</v>
      </c>
      <c r="AA151" s="8" t="s">
        <v>831</v>
      </c>
    </row>
    <row r="152" spans="1:27" s="3" customFormat="1" ht="12">
      <c r="A152" s="3" t="s">
        <v>12</v>
      </c>
      <c r="B152" s="12" t="s">
        <v>54</v>
      </c>
      <c r="C152" s="5" t="s">
        <v>35</v>
      </c>
      <c r="D152" s="5" t="s">
        <v>29</v>
      </c>
      <c r="E152" s="5" t="s">
        <v>12</v>
      </c>
      <c r="F152" s="7" t="s">
        <v>26</v>
      </c>
      <c r="G152" s="7" t="s">
        <v>26</v>
      </c>
      <c r="H152" s="12" t="s">
        <v>151</v>
      </c>
      <c r="I152" s="12"/>
      <c r="J152" s="12" t="s">
        <v>250</v>
      </c>
      <c r="K152" s="13">
        <v>0</v>
      </c>
      <c r="L152" s="14">
        <v>0</v>
      </c>
      <c r="M152" s="14">
        <v>0</v>
      </c>
      <c r="N152" s="13">
        <v>0</v>
      </c>
      <c r="O152" s="14">
        <v>0</v>
      </c>
      <c r="P152" s="14">
        <v>0</v>
      </c>
      <c r="Q152" s="13">
        <v>528.8813567999999</v>
      </c>
      <c r="R152" s="14">
        <v>0</v>
      </c>
      <c r="S152" s="14">
        <v>0</v>
      </c>
      <c r="T152" s="13">
        <v>0</v>
      </c>
      <c r="U152" s="14">
        <v>0</v>
      </c>
      <c r="V152" s="14">
        <v>0</v>
      </c>
      <c r="W152" s="5" t="s">
        <v>220</v>
      </c>
      <c r="X152" s="5" t="s">
        <v>205</v>
      </c>
      <c r="Y152" s="6" t="s">
        <v>151</v>
      </c>
      <c r="Z152" s="12"/>
      <c r="AA152" s="15"/>
    </row>
    <row r="153" spans="1:27" s="3" customFormat="1" ht="12">
      <c r="A153" s="3" t="s">
        <v>242</v>
      </c>
      <c r="B153" s="12" t="s">
        <v>54</v>
      </c>
      <c r="C153" s="5" t="s">
        <v>35</v>
      </c>
      <c r="D153" s="5" t="s">
        <v>29</v>
      </c>
      <c r="E153" s="5" t="s">
        <v>191</v>
      </c>
      <c r="F153" s="5" t="s">
        <v>218</v>
      </c>
      <c r="G153" s="5" t="s">
        <v>218</v>
      </c>
      <c r="H153" s="12" t="s">
        <v>151</v>
      </c>
      <c r="I153" s="12"/>
      <c r="J153" s="12" t="s">
        <v>243</v>
      </c>
      <c r="K153" s="13">
        <v>0</v>
      </c>
      <c r="L153" s="14">
        <v>0</v>
      </c>
      <c r="M153" s="14">
        <v>0</v>
      </c>
      <c r="N153" s="13">
        <v>0</v>
      </c>
      <c r="O153" s="14">
        <v>0</v>
      </c>
      <c r="P153" s="14">
        <v>0</v>
      </c>
      <c r="Q153" s="13">
        <f>(566133+39629)/1000</f>
        <v>605.762</v>
      </c>
      <c r="R153" s="14">
        <v>0</v>
      </c>
      <c r="S153" s="14">
        <f>(Q153/1.07)/5.1</f>
        <v>111.00641378046545</v>
      </c>
      <c r="T153" s="13">
        <f>(158971+11128)/1000</f>
        <v>170.099</v>
      </c>
      <c r="U153" s="14">
        <v>0</v>
      </c>
      <c r="V153" s="14">
        <f>(T153/1.07)/5.1</f>
        <v>31.1707898112516</v>
      </c>
      <c r="W153" s="5" t="s">
        <v>220</v>
      </c>
      <c r="X153" s="5" t="s">
        <v>214</v>
      </c>
      <c r="Y153" s="6" t="s">
        <v>151</v>
      </c>
      <c r="Z153" s="12" t="s">
        <v>267</v>
      </c>
      <c r="AA153" s="15"/>
    </row>
    <row r="154" spans="1:27" s="3" customFormat="1" ht="12">
      <c r="A154" s="3" t="s">
        <v>268</v>
      </c>
      <c r="B154" s="12" t="s">
        <v>54</v>
      </c>
      <c r="C154" s="5" t="s">
        <v>35</v>
      </c>
      <c r="D154" s="5" t="s">
        <v>29</v>
      </c>
      <c r="E154" s="5" t="s">
        <v>21</v>
      </c>
      <c r="F154" s="7" t="s">
        <v>26</v>
      </c>
      <c r="G154" s="7" t="s">
        <v>26</v>
      </c>
      <c r="H154" s="12" t="s">
        <v>151</v>
      </c>
      <c r="I154" s="12"/>
      <c r="J154" s="12" t="s">
        <v>269</v>
      </c>
      <c r="K154" s="13">
        <f>90*1.07</f>
        <v>96.30000000000001</v>
      </c>
      <c r="L154" s="14">
        <v>0</v>
      </c>
      <c r="M154" s="14">
        <v>0</v>
      </c>
      <c r="N154" s="13">
        <v>0</v>
      </c>
      <c r="O154" s="14">
        <v>0</v>
      </c>
      <c r="P154" s="14">
        <v>0</v>
      </c>
      <c r="Q154" s="13">
        <v>0</v>
      </c>
      <c r="R154" s="14">
        <v>0</v>
      </c>
      <c r="S154" s="14">
        <v>0</v>
      </c>
      <c r="T154" s="13">
        <v>0</v>
      </c>
      <c r="U154" s="14">
        <v>0</v>
      </c>
      <c r="V154" s="14">
        <v>0</v>
      </c>
      <c r="W154" s="5" t="s">
        <v>220</v>
      </c>
      <c r="X154" s="5" t="s">
        <v>205</v>
      </c>
      <c r="Y154" s="6" t="s">
        <v>151</v>
      </c>
      <c r="Z154" s="12" t="s">
        <v>270</v>
      </c>
      <c r="AA154" s="15"/>
    </row>
    <row r="155" spans="2:27" s="3" customFormat="1" ht="12">
      <c r="B155" s="12" t="s">
        <v>54</v>
      </c>
      <c r="C155" s="5" t="s">
        <v>30</v>
      </c>
      <c r="D155" s="5" t="s">
        <v>29</v>
      </c>
      <c r="E155" s="5" t="s">
        <v>15</v>
      </c>
      <c r="F155" s="5" t="s">
        <v>187</v>
      </c>
      <c r="G155" s="5" t="s">
        <v>13</v>
      </c>
      <c r="H155" s="12"/>
      <c r="I155" s="12" t="s">
        <v>347</v>
      </c>
      <c r="J155" s="12" t="s">
        <v>446</v>
      </c>
      <c r="K155" s="13">
        <v>175.15</v>
      </c>
      <c r="L155" s="14">
        <v>1.7936203338281618</v>
      </c>
      <c r="M155" s="14"/>
      <c r="N155" s="13"/>
      <c r="O155" s="14"/>
      <c r="P155" s="14"/>
      <c r="Q155" s="13"/>
      <c r="R155" s="14"/>
      <c r="S155" s="14"/>
      <c r="T155" s="13">
        <v>132.719</v>
      </c>
      <c r="U155" s="14">
        <v>1.3591013432781782</v>
      </c>
      <c r="V155" s="14"/>
      <c r="W155" s="5" t="s">
        <v>213</v>
      </c>
      <c r="X155" s="5" t="s">
        <v>214</v>
      </c>
      <c r="Y155" s="6"/>
      <c r="Z155" s="12" t="s">
        <v>373</v>
      </c>
      <c r="AA155" s="15"/>
    </row>
    <row r="156" spans="2:27" s="3" customFormat="1" ht="12">
      <c r="B156" s="12" t="s">
        <v>54</v>
      </c>
      <c r="C156" s="5" t="s">
        <v>30</v>
      </c>
      <c r="D156" s="5" t="s">
        <v>29</v>
      </c>
      <c r="E156" s="5" t="s">
        <v>191</v>
      </c>
      <c r="F156" s="5" t="s">
        <v>218</v>
      </c>
      <c r="G156" s="5" t="s">
        <v>218</v>
      </c>
      <c r="H156" s="12"/>
      <c r="I156" s="12" t="s">
        <v>350</v>
      </c>
      <c r="J156" s="12" t="s">
        <v>447</v>
      </c>
      <c r="K156" s="13"/>
      <c r="L156" s="14"/>
      <c r="M156" s="14"/>
      <c r="N156" s="13"/>
      <c r="O156" s="14"/>
      <c r="P156" s="14"/>
      <c r="Q156" s="13">
        <v>132.126</v>
      </c>
      <c r="R156" s="14"/>
      <c r="S156" s="14"/>
      <c r="T156" s="13">
        <v>16.188</v>
      </c>
      <c r="U156" s="14"/>
      <c r="V156" s="14"/>
      <c r="W156" s="5" t="s">
        <v>220</v>
      </c>
      <c r="X156" s="5" t="s">
        <v>214</v>
      </c>
      <c r="Y156" s="6"/>
      <c r="Z156" s="12" t="s">
        <v>448</v>
      </c>
      <c r="AA156" s="15"/>
    </row>
    <row r="157" spans="2:27" s="3" customFormat="1" ht="12">
      <c r="B157" s="12" t="s">
        <v>54</v>
      </c>
      <c r="C157" s="7" t="s">
        <v>31</v>
      </c>
      <c r="D157" s="5" t="s">
        <v>29</v>
      </c>
      <c r="E157" s="5" t="s">
        <v>15</v>
      </c>
      <c r="F157" s="5" t="s">
        <v>187</v>
      </c>
      <c r="G157" s="7" t="s">
        <v>13</v>
      </c>
      <c r="H157" s="16"/>
      <c r="I157" s="8" t="s">
        <v>14</v>
      </c>
      <c r="J157" s="16" t="s">
        <v>802</v>
      </c>
      <c r="K157" s="9">
        <v>428</v>
      </c>
      <c r="L157" s="10">
        <v>4.628697635685579</v>
      </c>
      <c r="M157" s="10"/>
      <c r="N157" s="9">
        <v>0</v>
      </c>
      <c r="O157" s="10">
        <v>0</v>
      </c>
      <c r="P157" s="10"/>
      <c r="Q157" s="9">
        <v>0</v>
      </c>
      <c r="R157" s="10">
        <v>0</v>
      </c>
      <c r="S157" s="10"/>
      <c r="T157" s="9">
        <v>317.255</v>
      </c>
      <c r="U157" s="10">
        <v>3.4310221224519353</v>
      </c>
      <c r="V157" s="10"/>
      <c r="W157" s="7" t="s">
        <v>213</v>
      </c>
      <c r="X157" s="7" t="s">
        <v>214</v>
      </c>
      <c r="Y157" s="8"/>
      <c r="Z157" s="8" t="s">
        <v>801</v>
      </c>
      <c r="AA157" s="8"/>
    </row>
    <row r="158" spans="2:27" s="3" customFormat="1" ht="12">
      <c r="B158" s="12" t="s">
        <v>55</v>
      </c>
      <c r="C158" s="5" t="s">
        <v>28</v>
      </c>
      <c r="D158" s="5" t="s">
        <v>29</v>
      </c>
      <c r="E158" s="5" t="s">
        <v>15</v>
      </c>
      <c r="F158" s="7" t="s">
        <v>187</v>
      </c>
      <c r="G158" s="7" t="s">
        <v>13</v>
      </c>
      <c r="H158" s="12"/>
      <c r="I158" s="12" t="s">
        <v>14</v>
      </c>
      <c r="J158" s="12" t="s">
        <v>190</v>
      </c>
      <c r="K158" s="13"/>
      <c r="L158" s="14"/>
      <c r="M158" s="14"/>
      <c r="N158" s="13"/>
      <c r="O158" s="14"/>
      <c r="P158" s="14"/>
      <c r="Q158" s="13">
        <v>500</v>
      </c>
      <c r="R158" s="14"/>
      <c r="S158" s="14"/>
      <c r="T158" s="13"/>
      <c r="U158" s="14"/>
      <c r="V158" s="14"/>
      <c r="W158" s="5" t="s">
        <v>220</v>
      </c>
      <c r="X158" s="5" t="s">
        <v>214</v>
      </c>
      <c r="Y158" s="6"/>
      <c r="Z158" s="12" t="s">
        <v>30</v>
      </c>
      <c r="AA158" s="15"/>
    </row>
    <row r="159" spans="2:27" s="3" customFormat="1" ht="12">
      <c r="B159" s="12" t="s">
        <v>55</v>
      </c>
      <c r="C159" s="5" t="s">
        <v>28</v>
      </c>
      <c r="D159" s="5" t="s">
        <v>29</v>
      </c>
      <c r="E159" s="5" t="s">
        <v>21</v>
      </c>
      <c r="F159" s="5" t="s">
        <v>218</v>
      </c>
      <c r="G159" s="5" t="s">
        <v>161</v>
      </c>
      <c r="H159" s="12"/>
      <c r="I159" s="12" t="s">
        <v>14</v>
      </c>
      <c r="J159" s="12" t="s">
        <v>236</v>
      </c>
      <c r="K159" s="13"/>
      <c r="L159" s="14"/>
      <c r="M159" s="14"/>
      <c r="N159" s="13">
        <v>100</v>
      </c>
      <c r="O159" s="14"/>
      <c r="P159" s="14"/>
      <c r="Q159" s="13"/>
      <c r="R159" s="14"/>
      <c r="S159" s="14"/>
      <c r="T159" s="13"/>
      <c r="U159" s="14"/>
      <c r="V159" s="14"/>
      <c r="W159" s="5" t="s">
        <v>220</v>
      </c>
      <c r="X159" s="5" t="s">
        <v>205</v>
      </c>
      <c r="Y159" s="6"/>
      <c r="Z159" s="12"/>
      <c r="AA159" s="15"/>
    </row>
    <row r="160" spans="2:26" s="3" customFormat="1" ht="12">
      <c r="B160" s="12" t="s">
        <v>55</v>
      </c>
      <c r="C160" s="5" t="s">
        <v>38</v>
      </c>
      <c r="D160" s="5" t="s">
        <v>29</v>
      </c>
      <c r="E160" s="5" t="s">
        <v>15</v>
      </c>
      <c r="F160" s="5" t="s">
        <v>187</v>
      </c>
      <c r="G160" s="5" t="s">
        <v>16</v>
      </c>
      <c r="H160" s="12"/>
      <c r="I160" s="12" t="s">
        <v>211</v>
      </c>
      <c r="J160" s="12" t="s">
        <v>212</v>
      </c>
      <c r="K160" s="13">
        <v>1070</v>
      </c>
      <c r="L160" s="14">
        <v>157.16282391388344</v>
      </c>
      <c r="M160" s="14"/>
      <c r="N160" s="13">
        <v>5350</v>
      </c>
      <c r="O160" s="14">
        <v>785.8141195694171</v>
      </c>
      <c r="P160" s="14"/>
      <c r="Q160" s="13">
        <v>4494</v>
      </c>
      <c r="R160" s="14">
        <v>660.0838604383104</v>
      </c>
      <c r="S160" s="14"/>
      <c r="T160" s="13"/>
      <c r="U160" s="14"/>
      <c r="V160" s="14"/>
      <c r="W160" s="5" t="s">
        <v>213</v>
      </c>
      <c r="X160" s="5" t="s">
        <v>214</v>
      </c>
      <c r="Y160" s="6"/>
      <c r="Z160" s="12" t="s">
        <v>215</v>
      </c>
    </row>
    <row r="161" spans="2:26" s="3" customFormat="1" ht="12">
      <c r="B161" s="12" t="s">
        <v>55</v>
      </c>
      <c r="C161" s="5" t="s">
        <v>38</v>
      </c>
      <c r="D161" s="5" t="s">
        <v>29</v>
      </c>
      <c r="E161" s="5" t="s">
        <v>15</v>
      </c>
      <c r="F161" s="5" t="s">
        <v>188</v>
      </c>
      <c r="G161" s="5" t="s">
        <v>188</v>
      </c>
      <c r="H161" s="12"/>
      <c r="I161" s="12" t="s">
        <v>25</v>
      </c>
      <c r="J161" s="12" t="s">
        <v>216</v>
      </c>
      <c r="K161" s="13">
        <v>23232</v>
      </c>
      <c r="L161" s="14">
        <v>5286.567164179104</v>
      </c>
      <c r="M161" s="14"/>
      <c r="N161" s="13">
        <v>0</v>
      </c>
      <c r="O161" s="14">
        <v>0</v>
      </c>
      <c r="P161" s="14"/>
      <c r="Q161" s="13">
        <v>0</v>
      </c>
      <c r="R161" s="14">
        <v>0</v>
      </c>
      <c r="S161" s="14"/>
      <c r="T161" s="13"/>
      <c r="U161" s="14"/>
      <c r="V161" s="14"/>
      <c r="W161" s="5" t="s">
        <v>213</v>
      </c>
      <c r="X161" s="5" t="s">
        <v>214</v>
      </c>
      <c r="Y161" s="12"/>
      <c r="Z161" s="12" t="s">
        <v>217</v>
      </c>
    </row>
    <row r="162" spans="1:27" s="3" customFormat="1" ht="12">
      <c r="A162" s="3" t="s">
        <v>240</v>
      </c>
      <c r="B162" s="12" t="s">
        <v>55</v>
      </c>
      <c r="C162" s="5" t="s">
        <v>35</v>
      </c>
      <c r="D162" s="5" t="s">
        <v>29</v>
      </c>
      <c r="E162" s="5" t="s">
        <v>15</v>
      </c>
      <c r="F162" s="5" t="s">
        <v>187</v>
      </c>
      <c r="G162" s="5" t="s">
        <v>187</v>
      </c>
      <c r="H162" s="12" t="s">
        <v>151</v>
      </c>
      <c r="I162" s="12"/>
      <c r="J162" s="12" t="s">
        <v>272</v>
      </c>
      <c r="K162" s="13">
        <v>0</v>
      </c>
      <c r="L162" s="14">
        <v>0</v>
      </c>
      <c r="M162" s="14">
        <v>0</v>
      </c>
      <c r="N162" s="13">
        <v>560.071</v>
      </c>
      <c r="O162" s="14">
        <f>523431/25569340*455.2</f>
        <v>9.318417729984427</v>
      </c>
      <c r="P162" s="14">
        <v>0</v>
      </c>
      <c r="Q162" s="13">
        <v>0</v>
      </c>
      <c r="R162" s="14">
        <v>0</v>
      </c>
      <c r="S162" s="14">
        <v>0</v>
      </c>
      <c r="T162" s="13">
        <v>0</v>
      </c>
      <c r="U162" s="14">
        <v>0</v>
      </c>
      <c r="V162" s="14">
        <v>0</v>
      </c>
      <c r="W162" s="5" t="s">
        <v>213</v>
      </c>
      <c r="X162" s="5" t="s">
        <v>214</v>
      </c>
      <c r="Y162" s="6" t="s">
        <v>151</v>
      </c>
      <c r="Z162" s="12"/>
      <c r="AA162" s="15"/>
    </row>
    <row r="163" spans="1:27" s="3" customFormat="1" ht="12">
      <c r="A163" s="3" t="s">
        <v>240</v>
      </c>
      <c r="B163" s="12" t="s">
        <v>55</v>
      </c>
      <c r="C163" s="5" t="s">
        <v>35</v>
      </c>
      <c r="D163" s="5" t="s">
        <v>29</v>
      </c>
      <c r="E163" s="5" t="s">
        <v>15</v>
      </c>
      <c r="F163" s="5" t="s">
        <v>187</v>
      </c>
      <c r="G163" s="5" t="s">
        <v>13</v>
      </c>
      <c r="H163" s="12" t="s">
        <v>151</v>
      </c>
      <c r="I163" s="12"/>
      <c r="J163" s="12" t="s">
        <v>271</v>
      </c>
      <c r="K163" s="13">
        <v>0</v>
      </c>
      <c r="L163" s="14">
        <v>0</v>
      </c>
      <c r="M163" s="14">
        <v>0</v>
      </c>
      <c r="N163" s="13">
        <v>8088.626</v>
      </c>
      <c r="O163" s="14">
        <v>153.23393487223356</v>
      </c>
      <c r="P163" s="14">
        <v>0</v>
      </c>
      <c r="Q163" s="13">
        <v>8703.643</v>
      </c>
      <c r="R163" s="14">
        <v>164.8850397063504</v>
      </c>
      <c r="S163" s="14">
        <v>0</v>
      </c>
      <c r="T163" s="13">
        <v>0</v>
      </c>
      <c r="U163" s="14">
        <v>0</v>
      </c>
      <c r="V163" s="14">
        <v>0</v>
      </c>
      <c r="W163" s="5" t="s">
        <v>213</v>
      </c>
      <c r="X163" s="5" t="s">
        <v>214</v>
      </c>
      <c r="Y163" s="6" t="s">
        <v>151</v>
      </c>
      <c r="Z163" s="12"/>
      <c r="AA163" s="15"/>
    </row>
    <row r="164" spans="1:27" s="3" customFormat="1" ht="12">
      <c r="A164" s="3" t="s">
        <v>12</v>
      </c>
      <c r="B164" s="12" t="s">
        <v>55</v>
      </c>
      <c r="C164" s="5" t="s">
        <v>35</v>
      </c>
      <c r="D164" s="5" t="s">
        <v>29</v>
      </c>
      <c r="E164" s="5" t="s">
        <v>12</v>
      </c>
      <c r="F164" s="7" t="s">
        <v>26</v>
      </c>
      <c r="G164" s="7" t="s">
        <v>26</v>
      </c>
      <c r="H164" s="12" t="s">
        <v>151</v>
      </c>
      <c r="I164" s="12"/>
      <c r="J164" s="12" t="s">
        <v>250</v>
      </c>
      <c r="K164" s="13">
        <v>0</v>
      </c>
      <c r="L164" s="14">
        <v>0</v>
      </c>
      <c r="M164" s="14">
        <v>0</v>
      </c>
      <c r="N164" s="13">
        <v>0</v>
      </c>
      <c r="O164" s="14">
        <v>0</v>
      </c>
      <c r="P164" s="14">
        <v>0</v>
      </c>
      <c r="Q164" s="13">
        <v>1105.6780800000001</v>
      </c>
      <c r="R164" s="14">
        <v>0</v>
      </c>
      <c r="S164" s="14">
        <v>0</v>
      </c>
      <c r="T164" s="13">
        <v>0</v>
      </c>
      <c r="U164" s="14">
        <v>0</v>
      </c>
      <c r="V164" s="14">
        <v>0</v>
      </c>
      <c r="W164" s="5" t="s">
        <v>220</v>
      </c>
      <c r="X164" s="5" t="s">
        <v>205</v>
      </c>
      <c r="Y164" s="6" t="s">
        <v>151</v>
      </c>
      <c r="Z164" s="12" t="s">
        <v>273</v>
      </c>
      <c r="AA164" s="15"/>
    </row>
    <row r="165" spans="2:27" s="3" customFormat="1" ht="12">
      <c r="B165" s="12" t="s">
        <v>55</v>
      </c>
      <c r="C165" s="5" t="s">
        <v>30</v>
      </c>
      <c r="D165" s="5" t="s">
        <v>29</v>
      </c>
      <c r="E165" s="5" t="s">
        <v>15</v>
      </c>
      <c r="F165" s="5" t="s">
        <v>187</v>
      </c>
      <c r="G165" s="5" t="s">
        <v>187</v>
      </c>
      <c r="H165" s="12"/>
      <c r="I165" s="12" t="s">
        <v>449</v>
      </c>
      <c r="J165" s="12" t="s">
        <v>450</v>
      </c>
      <c r="K165" s="13">
        <v>3329.2</v>
      </c>
      <c r="L165" s="14">
        <v>77.66</v>
      </c>
      <c r="M165" s="14"/>
      <c r="N165" s="13">
        <v>1331.68</v>
      </c>
      <c r="O165" s="14">
        <v>31.06</v>
      </c>
      <c r="P165" s="14"/>
      <c r="Q165" s="13">
        <v>2793.316</v>
      </c>
      <c r="R165" s="14">
        <v>65.16</v>
      </c>
      <c r="S165" s="14"/>
      <c r="T165" s="13"/>
      <c r="U165" s="14"/>
      <c r="V165" s="14"/>
      <c r="W165" s="5" t="s">
        <v>213</v>
      </c>
      <c r="X165" s="5" t="s">
        <v>214</v>
      </c>
      <c r="Y165" s="6"/>
      <c r="Z165" s="12" t="s">
        <v>373</v>
      </c>
      <c r="AA165" s="15"/>
    </row>
    <row r="166" spans="2:27" s="3" customFormat="1" ht="12">
      <c r="B166" s="12" t="s">
        <v>55</v>
      </c>
      <c r="C166" s="7" t="s">
        <v>31</v>
      </c>
      <c r="D166" s="5" t="s">
        <v>29</v>
      </c>
      <c r="E166" s="5" t="s">
        <v>15</v>
      </c>
      <c r="F166" s="5" t="s">
        <v>187</v>
      </c>
      <c r="G166" s="7" t="s">
        <v>833</v>
      </c>
      <c r="H166" s="16"/>
      <c r="I166" s="8" t="s">
        <v>22</v>
      </c>
      <c r="J166" s="16" t="s">
        <v>796</v>
      </c>
      <c r="K166" s="9">
        <v>1070</v>
      </c>
      <c r="L166" s="10">
        <v>50.86787809653201</v>
      </c>
      <c r="M166" s="10"/>
      <c r="N166" s="9">
        <v>4280</v>
      </c>
      <c r="O166" s="10">
        <v>203.47151238612804</v>
      </c>
      <c r="P166" s="10"/>
      <c r="Q166" s="9">
        <v>3782.08</v>
      </c>
      <c r="R166" s="10">
        <v>179.80034878541926</v>
      </c>
      <c r="S166" s="10"/>
      <c r="T166" s="9">
        <v>0</v>
      </c>
      <c r="U166" s="10">
        <v>0</v>
      </c>
      <c r="V166" s="10"/>
      <c r="W166" s="7" t="s">
        <v>213</v>
      </c>
      <c r="X166" s="7" t="s">
        <v>214</v>
      </c>
      <c r="Y166" s="8"/>
      <c r="Z166" s="8" t="s">
        <v>834</v>
      </c>
      <c r="AA166" s="8"/>
    </row>
    <row r="167" spans="2:27" s="3" customFormat="1" ht="12">
      <c r="B167" s="12" t="s">
        <v>55</v>
      </c>
      <c r="C167" s="7" t="s">
        <v>31</v>
      </c>
      <c r="D167" s="5" t="s">
        <v>29</v>
      </c>
      <c r="E167" s="5" t="s">
        <v>15</v>
      </c>
      <c r="F167" s="5" t="s">
        <v>187</v>
      </c>
      <c r="G167" s="7" t="s">
        <v>13</v>
      </c>
      <c r="H167" s="16"/>
      <c r="I167" s="8" t="s">
        <v>17</v>
      </c>
      <c r="J167" s="16" t="s">
        <v>796</v>
      </c>
      <c r="K167" s="9">
        <v>0</v>
      </c>
      <c r="L167" s="10">
        <v>0</v>
      </c>
      <c r="M167" s="10"/>
      <c r="N167" s="9">
        <v>9327.302</v>
      </c>
      <c r="O167" s="10">
        <v>355.80532362931393</v>
      </c>
      <c r="P167" s="10"/>
      <c r="Q167" s="9">
        <v>9216.975</v>
      </c>
      <c r="R167" s="10">
        <v>351.5966916443351</v>
      </c>
      <c r="S167" s="10"/>
      <c r="T167" s="9">
        <v>0</v>
      </c>
      <c r="U167" s="10">
        <v>0</v>
      </c>
      <c r="V167" s="10"/>
      <c r="W167" s="7" t="s">
        <v>213</v>
      </c>
      <c r="X167" s="7" t="s">
        <v>214</v>
      </c>
      <c r="Y167" s="8"/>
      <c r="Z167" s="8" t="s">
        <v>832</v>
      </c>
      <c r="AA167" s="8"/>
    </row>
    <row r="168" spans="2:27" s="3" customFormat="1" ht="12">
      <c r="B168" s="12" t="s">
        <v>56</v>
      </c>
      <c r="C168" s="5" t="s">
        <v>28</v>
      </c>
      <c r="D168" s="5" t="s">
        <v>29</v>
      </c>
      <c r="E168" s="5" t="s">
        <v>191</v>
      </c>
      <c r="F168" s="5" t="s">
        <v>218</v>
      </c>
      <c r="G168" s="5" t="s">
        <v>161</v>
      </c>
      <c r="H168" s="12"/>
      <c r="I168" s="12" t="s">
        <v>14</v>
      </c>
      <c r="J168" s="12" t="s">
        <v>207</v>
      </c>
      <c r="K168" s="13">
        <v>200</v>
      </c>
      <c r="L168" s="14"/>
      <c r="M168" s="14"/>
      <c r="N168" s="13"/>
      <c r="O168" s="14"/>
      <c r="P168" s="14"/>
      <c r="Q168" s="13"/>
      <c r="R168" s="14"/>
      <c r="S168" s="14"/>
      <c r="T168" s="13"/>
      <c r="U168" s="14"/>
      <c r="V168" s="14"/>
      <c r="W168" s="5" t="s">
        <v>220</v>
      </c>
      <c r="X168" s="7" t="s">
        <v>214</v>
      </c>
      <c r="Y168" s="6"/>
      <c r="Z168" s="12" t="s">
        <v>35</v>
      </c>
      <c r="AA168" s="15"/>
    </row>
    <row r="169" spans="1:27" s="3" customFormat="1" ht="12">
      <c r="A169" s="3" t="s">
        <v>240</v>
      </c>
      <c r="B169" s="12" t="s">
        <v>56</v>
      </c>
      <c r="C169" s="5" t="s">
        <v>35</v>
      </c>
      <c r="D169" s="5" t="s">
        <v>29</v>
      </c>
      <c r="E169" s="5" t="s">
        <v>15</v>
      </c>
      <c r="F169" s="5" t="s">
        <v>187</v>
      </c>
      <c r="G169" s="5" t="s">
        <v>13</v>
      </c>
      <c r="H169" s="12" t="s">
        <v>151</v>
      </c>
      <c r="I169" s="12"/>
      <c r="J169" s="12" t="s">
        <v>264</v>
      </c>
      <c r="K169" s="13">
        <v>0</v>
      </c>
      <c r="L169" s="14">
        <v>0</v>
      </c>
      <c r="M169" s="14">
        <v>0</v>
      </c>
      <c r="N169" s="13">
        <v>0</v>
      </c>
      <c r="O169" s="14">
        <v>0</v>
      </c>
      <c r="P169" s="14">
        <v>0</v>
      </c>
      <c r="Q169" s="13">
        <v>628.179</v>
      </c>
      <c r="R169" s="14">
        <v>6.662683910354631</v>
      </c>
      <c r="S169" s="14">
        <v>0</v>
      </c>
      <c r="T169" s="13">
        <v>222.414</v>
      </c>
      <c r="U169" s="14">
        <v>2.3590056743969</v>
      </c>
      <c r="V169" s="14">
        <v>0</v>
      </c>
      <c r="W169" s="5" t="s">
        <v>213</v>
      </c>
      <c r="X169" s="5" t="s">
        <v>214</v>
      </c>
      <c r="Y169" s="6" t="s">
        <v>151</v>
      </c>
      <c r="Z169" s="12" t="s">
        <v>274</v>
      </c>
      <c r="AA169" s="15"/>
    </row>
    <row r="170" spans="1:27" s="3" customFormat="1" ht="12">
      <c r="A170" s="3" t="s">
        <v>12</v>
      </c>
      <c r="B170" s="12" t="s">
        <v>56</v>
      </c>
      <c r="C170" s="5" t="s">
        <v>35</v>
      </c>
      <c r="D170" s="5" t="s">
        <v>29</v>
      </c>
      <c r="E170" s="5" t="s">
        <v>12</v>
      </c>
      <c r="F170" s="7" t="s">
        <v>26</v>
      </c>
      <c r="G170" s="7" t="s">
        <v>26</v>
      </c>
      <c r="H170" s="12" t="s">
        <v>151</v>
      </c>
      <c r="I170" s="12"/>
      <c r="J170" s="12" t="s">
        <v>250</v>
      </c>
      <c r="K170" s="13">
        <v>0</v>
      </c>
      <c r="L170" s="14">
        <v>0</v>
      </c>
      <c r="M170" s="14">
        <v>0</v>
      </c>
      <c r="N170" s="13">
        <v>0</v>
      </c>
      <c r="O170" s="14">
        <v>0</v>
      </c>
      <c r="P170" s="14">
        <v>0</v>
      </c>
      <c r="Q170" s="13">
        <v>781.3458432</v>
      </c>
      <c r="R170" s="14">
        <v>0</v>
      </c>
      <c r="S170" s="14">
        <v>0</v>
      </c>
      <c r="T170" s="13">
        <v>0</v>
      </c>
      <c r="U170" s="14">
        <v>0</v>
      </c>
      <c r="V170" s="14">
        <v>0</v>
      </c>
      <c r="W170" s="5" t="s">
        <v>220</v>
      </c>
      <c r="X170" s="5" t="s">
        <v>205</v>
      </c>
      <c r="Y170" s="6" t="s">
        <v>151</v>
      </c>
      <c r="Z170" s="12"/>
      <c r="AA170" s="15"/>
    </row>
    <row r="171" spans="1:27" s="3" customFormat="1" ht="12">
      <c r="A171" s="3" t="s">
        <v>242</v>
      </c>
      <c r="B171" s="12" t="s">
        <v>56</v>
      </c>
      <c r="C171" s="5" t="s">
        <v>35</v>
      </c>
      <c r="D171" s="5" t="s">
        <v>29</v>
      </c>
      <c r="E171" s="5" t="s">
        <v>191</v>
      </c>
      <c r="F171" s="5" t="s">
        <v>218</v>
      </c>
      <c r="G171" s="5" t="s">
        <v>218</v>
      </c>
      <c r="H171" s="12" t="s">
        <v>151</v>
      </c>
      <c r="I171" s="12"/>
      <c r="J171" s="12" t="s">
        <v>243</v>
      </c>
      <c r="K171" s="13">
        <v>491.3427610544212</v>
      </c>
      <c r="L171" s="14">
        <v>0</v>
      </c>
      <c r="M171" s="14">
        <f>K171/5.1</f>
        <v>96.34171785380809</v>
      </c>
      <c r="N171" s="13">
        <v>0</v>
      </c>
      <c r="O171" s="14">
        <v>0</v>
      </c>
      <c r="P171" s="14">
        <v>0</v>
      </c>
      <c r="Q171" s="13">
        <v>0</v>
      </c>
      <c r="R171" s="14">
        <v>0</v>
      </c>
      <c r="S171" s="14">
        <v>0</v>
      </c>
      <c r="T171" s="13">
        <v>1146.466442460316</v>
      </c>
      <c r="U171" s="14">
        <v>0</v>
      </c>
      <c r="V171" s="14">
        <f>T171/5.1</f>
        <v>224.79734165888553</v>
      </c>
      <c r="W171" s="5" t="s">
        <v>220</v>
      </c>
      <c r="X171" s="5" t="s">
        <v>214</v>
      </c>
      <c r="Y171" s="6" t="s">
        <v>151</v>
      </c>
      <c r="Z171" s="12" t="s">
        <v>244</v>
      </c>
      <c r="AA171" s="15"/>
    </row>
    <row r="172" spans="1:27" s="3" customFormat="1" ht="12">
      <c r="A172" s="3" t="s">
        <v>275</v>
      </c>
      <c r="B172" s="12" t="s">
        <v>56</v>
      </c>
      <c r="C172" s="5" t="s">
        <v>35</v>
      </c>
      <c r="D172" s="5" t="s">
        <v>29</v>
      </c>
      <c r="E172" s="5" t="s">
        <v>19</v>
      </c>
      <c r="F172" s="5" t="s">
        <v>218</v>
      </c>
      <c r="G172" s="5" t="s">
        <v>218</v>
      </c>
      <c r="H172" s="12" t="s">
        <v>151</v>
      </c>
      <c r="I172" s="12"/>
      <c r="J172" s="12" t="s">
        <v>276</v>
      </c>
      <c r="K172" s="13">
        <f>1463616/1000</f>
        <v>1463.616</v>
      </c>
      <c r="L172" s="14">
        <v>0</v>
      </c>
      <c r="M172" s="14">
        <v>174.24</v>
      </c>
      <c r="N172" s="13"/>
      <c r="O172" s="14">
        <v>0</v>
      </c>
      <c r="P172" s="14">
        <v>0</v>
      </c>
      <c r="Q172" s="13">
        <v>0</v>
      </c>
      <c r="R172" s="14">
        <v>0</v>
      </c>
      <c r="S172" s="14">
        <v>0</v>
      </c>
      <c r="T172" s="13">
        <v>0</v>
      </c>
      <c r="U172" s="14">
        <v>0</v>
      </c>
      <c r="V172" s="14">
        <v>0</v>
      </c>
      <c r="W172" s="5" t="s">
        <v>220</v>
      </c>
      <c r="X172" s="5" t="s">
        <v>205</v>
      </c>
      <c r="Y172" s="6" t="s">
        <v>151</v>
      </c>
      <c r="Z172" s="12"/>
      <c r="AA172" s="15"/>
    </row>
    <row r="173" spans="2:27" s="3" customFormat="1" ht="12">
      <c r="B173" s="12" t="s">
        <v>166</v>
      </c>
      <c r="C173" s="5" t="s">
        <v>30</v>
      </c>
      <c r="D173" s="5" t="s">
        <v>2</v>
      </c>
      <c r="E173" s="5" t="s">
        <v>20</v>
      </c>
      <c r="F173" s="5" t="s">
        <v>187</v>
      </c>
      <c r="G173" s="5" t="s">
        <v>13</v>
      </c>
      <c r="H173" s="12"/>
      <c r="I173" s="12" t="s">
        <v>362</v>
      </c>
      <c r="J173" s="12"/>
      <c r="K173" s="13">
        <v>113</v>
      </c>
      <c r="L173" s="14"/>
      <c r="M173" s="14"/>
      <c r="N173" s="13"/>
      <c r="O173" s="14"/>
      <c r="P173" s="14"/>
      <c r="Q173" s="13"/>
      <c r="R173" s="14"/>
      <c r="S173" s="14"/>
      <c r="T173" s="13"/>
      <c r="U173" s="14"/>
      <c r="V173" s="14"/>
      <c r="W173" s="5" t="s">
        <v>220</v>
      </c>
      <c r="X173" s="5" t="s">
        <v>214</v>
      </c>
      <c r="Y173" s="6"/>
      <c r="Z173" s="12" t="s">
        <v>363</v>
      </c>
      <c r="AA173" s="15"/>
    </row>
    <row r="174" spans="2:27" s="3" customFormat="1" ht="12">
      <c r="B174" s="12" t="s">
        <v>166</v>
      </c>
      <c r="C174" s="5" t="s">
        <v>30</v>
      </c>
      <c r="D174" s="5" t="s">
        <v>2</v>
      </c>
      <c r="E174" s="5" t="s">
        <v>15</v>
      </c>
      <c r="F174" s="5" t="s">
        <v>187</v>
      </c>
      <c r="G174" s="5" t="s">
        <v>13</v>
      </c>
      <c r="H174" s="12"/>
      <c r="I174" s="12" t="s">
        <v>336</v>
      </c>
      <c r="J174" s="12" t="s">
        <v>451</v>
      </c>
      <c r="K174" s="13">
        <v>100.309</v>
      </c>
      <c r="L174" s="14"/>
      <c r="M174" s="14"/>
      <c r="N174" s="13"/>
      <c r="O174" s="14"/>
      <c r="P174" s="14"/>
      <c r="Q174" s="13">
        <v>122.04</v>
      </c>
      <c r="R174" s="14"/>
      <c r="S174" s="14"/>
      <c r="T174" s="13">
        <v>152.55</v>
      </c>
      <c r="U174" s="14"/>
      <c r="V174" s="14"/>
      <c r="W174" s="5" t="s">
        <v>220</v>
      </c>
      <c r="X174" s="5" t="s">
        <v>214</v>
      </c>
      <c r="Y174" s="6"/>
      <c r="Z174" s="12" t="s">
        <v>452</v>
      </c>
      <c r="AA174" s="15"/>
    </row>
    <row r="175" spans="2:27" s="3" customFormat="1" ht="12">
      <c r="B175" s="12" t="s">
        <v>166</v>
      </c>
      <c r="C175" s="5" t="s">
        <v>30</v>
      </c>
      <c r="D175" s="5" t="s">
        <v>2</v>
      </c>
      <c r="E175" s="5" t="s">
        <v>12</v>
      </c>
      <c r="F175" s="7" t="s">
        <v>26</v>
      </c>
      <c r="G175" s="7" t="s">
        <v>26</v>
      </c>
      <c r="H175" s="12"/>
      <c r="I175" s="12" t="s">
        <v>339</v>
      </c>
      <c r="J175" s="12" t="s">
        <v>453</v>
      </c>
      <c r="K175" s="13">
        <v>180</v>
      </c>
      <c r="L175" s="14"/>
      <c r="M175" s="14"/>
      <c r="N175" s="13"/>
      <c r="O175" s="14"/>
      <c r="P175" s="14"/>
      <c r="Q175" s="13"/>
      <c r="R175" s="14"/>
      <c r="S175" s="14"/>
      <c r="T175" s="13"/>
      <c r="U175" s="14"/>
      <c r="V175" s="14"/>
      <c r="W175" s="5" t="s">
        <v>220</v>
      </c>
      <c r="X175" s="5" t="s">
        <v>205</v>
      </c>
      <c r="Y175" s="6"/>
      <c r="Z175" s="12" t="s">
        <v>454</v>
      </c>
      <c r="AA175" s="15"/>
    </row>
    <row r="176" spans="2:27" s="3" customFormat="1" ht="12">
      <c r="B176" s="12" t="s">
        <v>166</v>
      </c>
      <c r="C176" s="5" t="s">
        <v>30</v>
      </c>
      <c r="D176" s="5" t="s">
        <v>2</v>
      </c>
      <c r="E176" s="5" t="s">
        <v>191</v>
      </c>
      <c r="F176" s="5" t="s">
        <v>218</v>
      </c>
      <c r="G176" s="5" t="s">
        <v>218</v>
      </c>
      <c r="H176" s="12"/>
      <c r="I176" s="12" t="s">
        <v>350</v>
      </c>
      <c r="J176" s="12" t="s">
        <v>455</v>
      </c>
      <c r="K176" s="13"/>
      <c r="L176" s="14"/>
      <c r="M176" s="14"/>
      <c r="N176" s="13">
        <v>76.275</v>
      </c>
      <c r="O176" s="14"/>
      <c r="P176" s="14"/>
      <c r="Q176" s="13"/>
      <c r="R176" s="14"/>
      <c r="S176" s="14"/>
      <c r="T176" s="13">
        <v>76.275</v>
      </c>
      <c r="U176" s="14"/>
      <c r="V176" s="14"/>
      <c r="W176" s="5" t="s">
        <v>220</v>
      </c>
      <c r="X176" s="5" t="s">
        <v>214</v>
      </c>
      <c r="Y176" s="6"/>
      <c r="Z176" s="12" t="s">
        <v>426</v>
      </c>
      <c r="AA176" s="15">
        <v>135</v>
      </c>
    </row>
    <row r="177" spans="2:27" s="3" customFormat="1" ht="12">
      <c r="B177" s="12" t="s">
        <v>167</v>
      </c>
      <c r="C177" s="5" t="s">
        <v>30</v>
      </c>
      <c r="D177" s="5" t="s">
        <v>2</v>
      </c>
      <c r="E177" s="5" t="s">
        <v>20</v>
      </c>
      <c r="F177" s="5" t="s">
        <v>187</v>
      </c>
      <c r="G177" s="5" t="s">
        <v>13</v>
      </c>
      <c r="H177" s="12"/>
      <c r="I177" s="12" t="s">
        <v>362</v>
      </c>
      <c r="J177" s="12"/>
      <c r="K177" s="13">
        <v>94.92</v>
      </c>
      <c r="L177" s="14"/>
      <c r="M177" s="14"/>
      <c r="N177" s="13"/>
      <c r="O177" s="14"/>
      <c r="P177" s="14"/>
      <c r="Q177" s="13"/>
      <c r="R177" s="14"/>
      <c r="S177" s="14"/>
      <c r="T177" s="13"/>
      <c r="U177" s="14"/>
      <c r="V177" s="14"/>
      <c r="W177" s="5" t="s">
        <v>220</v>
      </c>
      <c r="X177" s="5" t="s">
        <v>214</v>
      </c>
      <c r="Y177" s="6"/>
      <c r="Z177" s="12" t="s">
        <v>363</v>
      </c>
      <c r="AA177" s="15"/>
    </row>
    <row r="178" spans="2:27" s="3" customFormat="1" ht="12">
      <c r="B178" s="12" t="s">
        <v>167</v>
      </c>
      <c r="C178" s="5" t="s">
        <v>30</v>
      </c>
      <c r="D178" s="5" t="s">
        <v>2</v>
      </c>
      <c r="E178" s="5" t="s">
        <v>15</v>
      </c>
      <c r="F178" s="5" t="s">
        <v>187</v>
      </c>
      <c r="G178" s="5" t="s">
        <v>13</v>
      </c>
      <c r="H178" s="12"/>
      <c r="I178" s="12" t="s">
        <v>336</v>
      </c>
      <c r="J178" s="12" t="s">
        <v>456</v>
      </c>
      <c r="K178" s="13">
        <v>73.372</v>
      </c>
      <c r="L178" s="14">
        <v>0.1</v>
      </c>
      <c r="M178" s="14"/>
      <c r="N178" s="13"/>
      <c r="O178" s="14"/>
      <c r="P178" s="14"/>
      <c r="Q178" s="13"/>
      <c r="R178" s="14"/>
      <c r="S178" s="14"/>
      <c r="T178" s="13">
        <v>110.05849488896719</v>
      </c>
      <c r="U178" s="14">
        <v>0.3</v>
      </c>
      <c r="V178" s="14"/>
      <c r="W178" s="5" t="s">
        <v>220</v>
      </c>
      <c r="X178" s="5" t="s">
        <v>214</v>
      </c>
      <c r="Y178" s="6"/>
      <c r="Z178" s="12" t="s">
        <v>457</v>
      </c>
      <c r="AA178" s="15"/>
    </row>
    <row r="179" spans="2:27" s="3" customFormat="1" ht="12">
      <c r="B179" s="12" t="s">
        <v>167</v>
      </c>
      <c r="C179" s="5" t="s">
        <v>30</v>
      </c>
      <c r="D179" s="5" t="s">
        <v>2</v>
      </c>
      <c r="E179" s="5" t="s">
        <v>12</v>
      </c>
      <c r="F179" s="7" t="s">
        <v>26</v>
      </c>
      <c r="G179" s="7" t="s">
        <v>26</v>
      </c>
      <c r="H179" s="12"/>
      <c r="I179" s="12" t="s">
        <v>339</v>
      </c>
      <c r="J179" s="12" t="s">
        <v>458</v>
      </c>
      <c r="K179" s="13">
        <v>180</v>
      </c>
      <c r="L179" s="14"/>
      <c r="M179" s="14"/>
      <c r="N179" s="13"/>
      <c r="O179" s="14"/>
      <c r="P179" s="14"/>
      <c r="Q179" s="13"/>
      <c r="R179" s="14"/>
      <c r="S179" s="14"/>
      <c r="T179" s="13"/>
      <c r="U179" s="14"/>
      <c r="V179" s="14"/>
      <c r="W179" s="5" t="s">
        <v>220</v>
      </c>
      <c r="X179" s="5" t="s">
        <v>205</v>
      </c>
      <c r="Y179" s="6"/>
      <c r="Z179" s="12" t="s">
        <v>454</v>
      </c>
      <c r="AA179" s="15"/>
    </row>
    <row r="180" spans="2:27" s="3" customFormat="1" ht="12">
      <c r="B180" s="12" t="s">
        <v>167</v>
      </c>
      <c r="C180" s="5" t="s">
        <v>30</v>
      </c>
      <c r="D180" s="5" t="s">
        <v>2</v>
      </c>
      <c r="E180" s="5" t="s">
        <v>191</v>
      </c>
      <c r="F180" s="5" t="s">
        <v>218</v>
      </c>
      <c r="G180" s="5" t="s">
        <v>218</v>
      </c>
      <c r="H180" s="12"/>
      <c r="I180" s="12" t="s">
        <v>350</v>
      </c>
      <c r="J180" s="12" t="s">
        <v>459</v>
      </c>
      <c r="K180" s="13"/>
      <c r="L180" s="14"/>
      <c r="M180" s="14"/>
      <c r="N180" s="13"/>
      <c r="O180" s="14"/>
      <c r="P180" s="14"/>
      <c r="Q180" s="13">
        <v>15.538</v>
      </c>
      <c r="R180" s="14"/>
      <c r="S180" s="14"/>
      <c r="T180" s="13">
        <v>26.556</v>
      </c>
      <c r="U180" s="14"/>
      <c r="V180" s="14"/>
      <c r="W180" s="5" t="s">
        <v>220</v>
      </c>
      <c r="X180" s="5" t="s">
        <v>214</v>
      </c>
      <c r="Y180" s="6"/>
      <c r="Z180" s="12" t="s">
        <v>460</v>
      </c>
      <c r="AA180" s="15" t="s">
        <v>352</v>
      </c>
    </row>
    <row r="181" spans="2:27" s="3" customFormat="1" ht="12">
      <c r="B181" s="12" t="s">
        <v>167</v>
      </c>
      <c r="C181" s="7" t="s">
        <v>31</v>
      </c>
      <c r="D181" s="5" t="s">
        <v>2</v>
      </c>
      <c r="E181" s="5" t="s">
        <v>20</v>
      </c>
      <c r="F181" s="5" t="s">
        <v>187</v>
      </c>
      <c r="G181" s="5" t="s">
        <v>187</v>
      </c>
      <c r="H181" s="16"/>
      <c r="I181" s="8" t="s">
        <v>796</v>
      </c>
      <c r="J181" s="16" t="s">
        <v>192</v>
      </c>
      <c r="K181" s="21">
        <v>38.52</v>
      </c>
      <c r="L181" s="10">
        <v>0</v>
      </c>
      <c r="M181" s="10"/>
      <c r="N181" s="9">
        <v>0</v>
      </c>
      <c r="O181" s="10">
        <v>0</v>
      </c>
      <c r="P181" s="10"/>
      <c r="Q181" s="9">
        <v>0</v>
      </c>
      <c r="R181" s="10">
        <v>0</v>
      </c>
      <c r="S181" s="10"/>
      <c r="T181" s="9">
        <v>0</v>
      </c>
      <c r="U181" s="10">
        <v>0</v>
      </c>
      <c r="V181" s="10"/>
      <c r="W181" s="7" t="s">
        <v>220</v>
      </c>
      <c r="X181" s="7" t="s">
        <v>214</v>
      </c>
      <c r="Y181" s="8"/>
      <c r="Z181" s="8" t="s">
        <v>797</v>
      </c>
      <c r="AA181" s="8"/>
    </row>
    <row r="182" spans="2:27" s="3" customFormat="1" ht="12">
      <c r="B182" s="12" t="s">
        <v>167</v>
      </c>
      <c r="C182" s="7" t="s">
        <v>31</v>
      </c>
      <c r="D182" s="5" t="s">
        <v>2</v>
      </c>
      <c r="E182" s="5" t="s">
        <v>15</v>
      </c>
      <c r="F182" s="7" t="s">
        <v>187</v>
      </c>
      <c r="G182" s="7" t="s">
        <v>13</v>
      </c>
      <c r="H182" s="16"/>
      <c r="I182" s="8" t="s">
        <v>14</v>
      </c>
      <c r="J182" s="16" t="s">
        <v>796</v>
      </c>
      <c r="K182" s="21">
        <v>46.28726048024525</v>
      </c>
      <c r="L182" s="10">
        <v>0.7</v>
      </c>
      <c r="M182" s="10"/>
      <c r="N182" s="9">
        <v>0</v>
      </c>
      <c r="O182" s="10">
        <v>0</v>
      </c>
      <c r="P182" s="10"/>
      <c r="Q182" s="9">
        <v>0</v>
      </c>
      <c r="R182" s="10">
        <v>0</v>
      </c>
      <c r="S182" s="10"/>
      <c r="T182" s="9">
        <v>185.14904192098086</v>
      </c>
      <c r="U182" s="10">
        <v>2.8</v>
      </c>
      <c r="V182" s="10"/>
      <c r="W182" s="7" t="s">
        <v>220</v>
      </c>
      <c r="X182" s="7" t="s">
        <v>214</v>
      </c>
      <c r="Y182" s="8"/>
      <c r="Z182" s="8" t="s">
        <v>797</v>
      </c>
      <c r="AA182" s="8"/>
    </row>
    <row r="183" spans="2:27" s="3" customFormat="1" ht="12">
      <c r="B183" s="12" t="s">
        <v>167</v>
      </c>
      <c r="C183" s="7" t="s">
        <v>31</v>
      </c>
      <c r="D183" s="5" t="s">
        <v>2</v>
      </c>
      <c r="E183" s="5" t="s">
        <v>191</v>
      </c>
      <c r="F183" s="5" t="s">
        <v>218</v>
      </c>
      <c r="G183" s="5" t="s">
        <v>218</v>
      </c>
      <c r="H183" s="16"/>
      <c r="I183" s="8" t="s">
        <v>14</v>
      </c>
      <c r="J183" s="16" t="s">
        <v>805</v>
      </c>
      <c r="K183" s="9">
        <v>0</v>
      </c>
      <c r="L183" s="10">
        <v>0</v>
      </c>
      <c r="M183" s="10">
        <v>0</v>
      </c>
      <c r="N183" s="9">
        <v>0</v>
      </c>
      <c r="O183" s="10">
        <v>0</v>
      </c>
      <c r="P183" s="10">
        <v>0</v>
      </c>
      <c r="Q183" s="9">
        <v>58.048</v>
      </c>
      <c r="R183" s="10">
        <v>0</v>
      </c>
      <c r="S183" s="10">
        <v>4.758812920150844</v>
      </c>
      <c r="T183" s="9">
        <v>72.226</v>
      </c>
      <c r="U183" s="10">
        <v>0</v>
      </c>
      <c r="V183" s="10">
        <v>5.921134612231514</v>
      </c>
      <c r="W183" s="7" t="s">
        <v>220</v>
      </c>
      <c r="X183" s="7" t="s">
        <v>214</v>
      </c>
      <c r="Y183" s="8"/>
      <c r="Z183" s="8" t="s">
        <v>801</v>
      </c>
      <c r="AA183" s="8" t="s">
        <v>835</v>
      </c>
    </row>
    <row r="184" spans="2:27" s="3" customFormat="1" ht="12">
      <c r="B184" s="12" t="s">
        <v>168</v>
      </c>
      <c r="C184" s="5" t="s">
        <v>30</v>
      </c>
      <c r="D184" s="5" t="s">
        <v>2</v>
      </c>
      <c r="E184" s="5" t="s">
        <v>15</v>
      </c>
      <c r="F184" s="5" t="s">
        <v>187</v>
      </c>
      <c r="G184" s="5" t="s">
        <v>187</v>
      </c>
      <c r="H184" s="12"/>
      <c r="I184" s="12" t="s">
        <v>336</v>
      </c>
      <c r="J184" s="12" t="s">
        <v>461</v>
      </c>
      <c r="K184" s="13"/>
      <c r="L184" s="14"/>
      <c r="M184" s="14"/>
      <c r="N184" s="13">
        <v>118.65</v>
      </c>
      <c r="O184" s="14">
        <v>0.01</v>
      </c>
      <c r="P184" s="14"/>
      <c r="Q184" s="13"/>
      <c r="R184" s="14"/>
      <c r="S184" s="14"/>
      <c r="T184" s="13">
        <v>17.232</v>
      </c>
      <c r="U184" s="14">
        <v>0.002</v>
      </c>
      <c r="V184" s="14"/>
      <c r="W184" s="5" t="s">
        <v>213</v>
      </c>
      <c r="X184" s="5" t="s">
        <v>214</v>
      </c>
      <c r="Y184" s="6"/>
      <c r="Z184" s="12" t="s">
        <v>373</v>
      </c>
      <c r="AA184" s="15"/>
    </row>
    <row r="185" spans="2:27" s="3" customFormat="1" ht="12">
      <c r="B185" s="12" t="s">
        <v>168</v>
      </c>
      <c r="C185" s="5" t="s">
        <v>30</v>
      </c>
      <c r="D185" s="5" t="s">
        <v>2</v>
      </c>
      <c r="E185" s="5" t="s">
        <v>20</v>
      </c>
      <c r="F185" s="5" t="s">
        <v>187</v>
      </c>
      <c r="G185" s="5" t="s">
        <v>187</v>
      </c>
      <c r="H185" s="12"/>
      <c r="I185" s="12" t="s">
        <v>362</v>
      </c>
      <c r="J185" s="12"/>
      <c r="K185" s="13"/>
      <c r="L185" s="14"/>
      <c r="M185" s="14"/>
      <c r="N185" s="13">
        <v>113</v>
      </c>
      <c r="O185" s="14"/>
      <c r="P185" s="14"/>
      <c r="Q185" s="13"/>
      <c r="R185" s="14"/>
      <c r="S185" s="14"/>
      <c r="T185" s="13"/>
      <c r="U185" s="14"/>
      <c r="V185" s="14"/>
      <c r="W185" s="5" t="s">
        <v>220</v>
      </c>
      <c r="X185" s="5" t="s">
        <v>214</v>
      </c>
      <c r="Y185" s="6"/>
      <c r="Z185" s="12" t="s">
        <v>363</v>
      </c>
      <c r="AA185" s="15"/>
    </row>
    <row r="186" spans="2:27" s="3" customFormat="1" ht="12">
      <c r="B186" s="12" t="s">
        <v>168</v>
      </c>
      <c r="C186" s="5" t="s">
        <v>30</v>
      </c>
      <c r="D186" s="5" t="s">
        <v>2</v>
      </c>
      <c r="E186" s="5" t="s">
        <v>12</v>
      </c>
      <c r="F186" s="7" t="s">
        <v>26</v>
      </c>
      <c r="G186" s="7" t="s">
        <v>26</v>
      </c>
      <c r="H186" s="12"/>
      <c r="I186" s="12" t="s">
        <v>339</v>
      </c>
      <c r="J186" s="12" t="s">
        <v>462</v>
      </c>
      <c r="K186" s="13"/>
      <c r="L186" s="14"/>
      <c r="M186" s="14"/>
      <c r="N186" s="13"/>
      <c r="O186" s="14"/>
      <c r="P186" s="14"/>
      <c r="Q186" s="13">
        <v>180</v>
      </c>
      <c r="R186" s="14"/>
      <c r="S186" s="14"/>
      <c r="T186" s="13"/>
      <c r="U186" s="14"/>
      <c r="V186" s="14"/>
      <c r="W186" s="5" t="s">
        <v>220</v>
      </c>
      <c r="X186" s="5" t="s">
        <v>205</v>
      </c>
      <c r="Y186" s="6"/>
      <c r="Z186" s="12" t="s">
        <v>352</v>
      </c>
      <c r="AA186" s="15"/>
    </row>
    <row r="187" spans="2:27" s="3" customFormat="1" ht="12">
      <c r="B187" s="12" t="s">
        <v>168</v>
      </c>
      <c r="C187" s="5" t="s">
        <v>30</v>
      </c>
      <c r="D187" s="5" t="s">
        <v>2</v>
      </c>
      <c r="E187" s="5" t="s">
        <v>191</v>
      </c>
      <c r="F187" s="5" t="s">
        <v>218</v>
      </c>
      <c r="G187" s="5" t="s">
        <v>218</v>
      </c>
      <c r="H187" s="12"/>
      <c r="I187" s="12" t="s">
        <v>350</v>
      </c>
      <c r="J187" s="12" t="s">
        <v>463</v>
      </c>
      <c r="K187" s="13">
        <v>76.275</v>
      </c>
      <c r="L187" s="14"/>
      <c r="M187" s="14"/>
      <c r="N187" s="13"/>
      <c r="O187" s="14"/>
      <c r="P187" s="14"/>
      <c r="Q187" s="13"/>
      <c r="R187" s="14"/>
      <c r="S187" s="14"/>
      <c r="T187" s="13">
        <v>76.275</v>
      </c>
      <c r="U187" s="14"/>
      <c r="V187" s="14"/>
      <c r="W187" s="5" t="s">
        <v>220</v>
      </c>
      <c r="X187" s="5" t="s">
        <v>214</v>
      </c>
      <c r="Y187" s="6"/>
      <c r="Z187" s="12" t="s">
        <v>464</v>
      </c>
      <c r="AA187" s="15"/>
    </row>
    <row r="188" spans="1:27" s="3" customFormat="1" ht="12">
      <c r="A188" s="3" t="s">
        <v>240</v>
      </c>
      <c r="B188" s="12" t="s">
        <v>57</v>
      </c>
      <c r="C188" s="5" t="s">
        <v>35</v>
      </c>
      <c r="D188" s="5" t="s">
        <v>2</v>
      </c>
      <c r="E188" s="5" t="s">
        <v>15</v>
      </c>
      <c r="F188" s="5" t="s">
        <v>187</v>
      </c>
      <c r="G188" s="5" t="s">
        <v>13</v>
      </c>
      <c r="H188" s="12" t="s">
        <v>151</v>
      </c>
      <c r="I188" s="12"/>
      <c r="J188" s="12" t="s">
        <v>241</v>
      </c>
      <c r="K188" s="13">
        <v>315.864</v>
      </c>
      <c r="L188" s="14">
        <v>2.5406208463241136</v>
      </c>
      <c r="M188" s="14">
        <v>0</v>
      </c>
      <c r="N188" s="13">
        <v>0</v>
      </c>
      <c r="O188" s="14">
        <v>0</v>
      </c>
      <c r="P188" s="14">
        <v>0</v>
      </c>
      <c r="Q188" s="13">
        <v>0</v>
      </c>
      <c r="R188" s="14">
        <v>0</v>
      </c>
      <c r="S188" s="14">
        <v>0</v>
      </c>
      <c r="T188" s="13">
        <v>246.582</v>
      </c>
      <c r="U188" s="14">
        <v>1.9833539093339838</v>
      </c>
      <c r="V188" s="14">
        <v>0</v>
      </c>
      <c r="W188" s="5" t="s">
        <v>213</v>
      </c>
      <c r="X188" s="5" t="s">
        <v>214</v>
      </c>
      <c r="Y188" s="6" t="s">
        <v>151</v>
      </c>
      <c r="Z188" s="12" t="s">
        <v>277</v>
      </c>
      <c r="AA188" s="15"/>
    </row>
    <row r="189" spans="1:27" s="3" customFormat="1" ht="12">
      <c r="A189" s="3" t="s">
        <v>245</v>
      </c>
      <c r="B189" s="12" t="s">
        <v>57</v>
      </c>
      <c r="C189" s="5" t="s">
        <v>35</v>
      </c>
      <c r="D189" s="5" t="s">
        <v>2</v>
      </c>
      <c r="E189" s="5" t="s">
        <v>20</v>
      </c>
      <c r="F189" s="5" t="s">
        <v>187</v>
      </c>
      <c r="G189" s="5" t="s">
        <v>13</v>
      </c>
      <c r="H189" s="12" t="s">
        <v>151</v>
      </c>
      <c r="I189" s="12" t="s">
        <v>256</v>
      </c>
      <c r="J189" s="12" t="s">
        <v>246</v>
      </c>
      <c r="K189" s="13">
        <v>91.56</v>
      </c>
      <c r="L189" s="14">
        <v>0</v>
      </c>
      <c r="M189" s="14">
        <v>0</v>
      </c>
      <c r="N189" s="13">
        <v>0</v>
      </c>
      <c r="O189" s="14">
        <v>0</v>
      </c>
      <c r="P189" s="14">
        <v>0</v>
      </c>
      <c r="Q189" s="13">
        <v>0</v>
      </c>
      <c r="R189" s="14">
        <v>0</v>
      </c>
      <c r="S189" s="14">
        <v>0</v>
      </c>
      <c r="T189" s="13">
        <v>0</v>
      </c>
      <c r="U189" s="14">
        <v>0</v>
      </c>
      <c r="V189" s="14">
        <v>0</v>
      </c>
      <c r="W189" s="5" t="s">
        <v>220</v>
      </c>
      <c r="X189" s="5" t="s">
        <v>214</v>
      </c>
      <c r="Y189" s="6" t="s">
        <v>151</v>
      </c>
      <c r="Z189" s="12" t="s">
        <v>247</v>
      </c>
      <c r="AA189" s="15"/>
    </row>
    <row r="190" spans="1:27" s="3" customFormat="1" ht="12">
      <c r="A190" s="3" t="s">
        <v>12</v>
      </c>
      <c r="B190" s="12" t="s">
        <v>57</v>
      </c>
      <c r="C190" s="5" t="s">
        <v>35</v>
      </c>
      <c r="D190" s="5" t="s">
        <v>2</v>
      </c>
      <c r="E190" s="5" t="s">
        <v>12</v>
      </c>
      <c r="F190" s="7" t="s">
        <v>26</v>
      </c>
      <c r="G190" s="7" t="s">
        <v>26</v>
      </c>
      <c r="H190" s="12" t="s">
        <v>151</v>
      </c>
      <c r="I190" s="12"/>
      <c r="J190" s="12" t="s">
        <v>250</v>
      </c>
      <c r="K190" s="13">
        <v>0</v>
      </c>
      <c r="L190" s="14">
        <v>0</v>
      </c>
      <c r="M190" s="14">
        <v>0</v>
      </c>
      <c r="N190" s="13">
        <v>0</v>
      </c>
      <c r="O190" s="14">
        <v>0</v>
      </c>
      <c r="P190" s="14">
        <v>0</v>
      </c>
      <c r="Q190" s="13">
        <v>398.364471936</v>
      </c>
      <c r="R190" s="14">
        <v>0</v>
      </c>
      <c r="S190" s="14">
        <v>0</v>
      </c>
      <c r="T190" s="13">
        <v>0</v>
      </c>
      <c r="U190" s="14">
        <v>0</v>
      </c>
      <c r="V190" s="14">
        <v>0</v>
      </c>
      <c r="W190" s="5" t="s">
        <v>220</v>
      </c>
      <c r="X190" s="5" t="s">
        <v>205</v>
      </c>
      <c r="Y190" s="6" t="s">
        <v>151</v>
      </c>
      <c r="Z190" s="12"/>
      <c r="AA190" s="15"/>
    </row>
    <row r="191" spans="1:27" s="3" customFormat="1" ht="12">
      <c r="A191" s="3" t="s">
        <v>242</v>
      </c>
      <c r="B191" s="12" t="s">
        <v>57</v>
      </c>
      <c r="C191" s="5" t="s">
        <v>35</v>
      </c>
      <c r="D191" s="5" t="s">
        <v>2</v>
      </c>
      <c r="E191" s="5" t="s">
        <v>191</v>
      </c>
      <c r="F191" s="5" t="s">
        <v>218</v>
      </c>
      <c r="G191" s="5" t="s">
        <v>218</v>
      </c>
      <c r="H191" s="12" t="s">
        <v>151</v>
      </c>
      <c r="I191" s="12"/>
      <c r="J191" s="12" t="s">
        <v>243</v>
      </c>
      <c r="K191" s="13">
        <v>85</v>
      </c>
      <c r="L191" s="14">
        <v>0</v>
      </c>
      <c r="M191" s="14">
        <v>0</v>
      </c>
      <c r="N191" s="13">
        <v>0</v>
      </c>
      <c r="O191" s="14">
        <v>0</v>
      </c>
      <c r="P191" s="14">
        <v>0</v>
      </c>
      <c r="Q191" s="13">
        <v>199</v>
      </c>
      <c r="R191" s="14">
        <v>0</v>
      </c>
      <c r="S191" s="14">
        <v>0</v>
      </c>
      <c r="T191" s="13">
        <v>0</v>
      </c>
      <c r="U191" s="14">
        <v>0</v>
      </c>
      <c r="V191" s="14">
        <v>0</v>
      </c>
      <c r="W191" s="5" t="s">
        <v>220</v>
      </c>
      <c r="X191" s="5" t="s">
        <v>214</v>
      </c>
      <c r="Y191" s="6" t="s">
        <v>151</v>
      </c>
      <c r="Z191" s="12" t="s">
        <v>244</v>
      </c>
      <c r="AA191" s="15"/>
    </row>
    <row r="192" spans="2:27" s="3" customFormat="1" ht="12">
      <c r="B192" s="12" t="s">
        <v>160</v>
      </c>
      <c r="C192" s="5" t="s">
        <v>30</v>
      </c>
      <c r="D192" s="5" t="s">
        <v>29</v>
      </c>
      <c r="E192" s="5" t="s">
        <v>15</v>
      </c>
      <c r="F192" s="5" t="s">
        <v>187</v>
      </c>
      <c r="G192" s="5" t="s">
        <v>187</v>
      </c>
      <c r="H192" s="12"/>
      <c r="I192" s="12" t="s">
        <v>336</v>
      </c>
      <c r="J192" s="12" t="s">
        <v>465</v>
      </c>
      <c r="K192" s="13">
        <v>204.143</v>
      </c>
      <c r="L192" s="14">
        <v>2.07</v>
      </c>
      <c r="M192" s="14"/>
      <c r="N192" s="13"/>
      <c r="O192" s="14"/>
      <c r="P192" s="14"/>
      <c r="Q192" s="13"/>
      <c r="R192" s="14"/>
      <c r="S192" s="14"/>
      <c r="T192" s="13">
        <v>381.381</v>
      </c>
      <c r="U192" s="14">
        <v>4.37</v>
      </c>
      <c r="V192" s="14"/>
      <c r="W192" s="5" t="s">
        <v>220</v>
      </c>
      <c r="X192" s="5" t="s">
        <v>214</v>
      </c>
      <c r="Y192" s="6"/>
      <c r="Z192" s="12" t="s">
        <v>466</v>
      </c>
      <c r="AA192" s="15"/>
    </row>
    <row r="193" spans="2:27" s="3" customFormat="1" ht="12">
      <c r="B193" s="12" t="s">
        <v>160</v>
      </c>
      <c r="C193" s="5" t="s">
        <v>30</v>
      </c>
      <c r="D193" s="5" t="s">
        <v>29</v>
      </c>
      <c r="E193" s="5" t="s">
        <v>12</v>
      </c>
      <c r="F193" s="7" t="s">
        <v>26</v>
      </c>
      <c r="G193" s="7" t="s">
        <v>26</v>
      </c>
      <c r="H193" s="12"/>
      <c r="I193" s="12" t="s">
        <v>339</v>
      </c>
      <c r="J193" s="12" t="s">
        <v>467</v>
      </c>
      <c r="K193" s="13">
        <v>281.758464</v>
      </c>
      <c r="L193" s="14"/>
      <c r="M193" s="14"/>
      <c r="N193" s="13"/>
      <c r="O193" s="14"/>
      <c r="P193" s="14"/>
      <c r="Q193" s="13"/>
      <c r="R193" s="14"/>
      <c r="S193" s="14"/>
      <c r="T193" s="13"/>
      <c r="U193" s="14"/>
      <c r="V193" s="14"/>
      <c r="W193" s="5" t="s">
        <v>220</v>
      </c>
      <c r="X193" s="5" t="s">
        <v>205</v>
      </c>
      <c r="Y193" s="6"/>
      <c r="Z193" s="12" t="s">
        <v>355</v>
      </c>
      <c r="AA193" s="15"/>
    </row>
    <row r="194" spans="2:27" s="3" customFormat="1" ht="12">
      <c r="B194" s="12" t="s">
        <v>160</v>
      </c>
      <c r="C194" s="5" t="s">
        <v>30</v>
      </c>
      <c r="D194" s="5" t="s">
        <v>29</v>
      </c>
      <c r="E194" s="5" t="s">
        <v>191</v>
      </c>
      <c r="F194" s="5" t="s">
        <v>218</v>
      </c>
      <c r="G194" s="5" t="s">
        <v>218</v>
      </c>
      <c r="H194" s="12"/>
      <c r="I194" s="12" t="s">
        <v>350</v>
      </c>
      <c r="J194" s="12" t="s">
        <v>468</v>
      </c>
      <c r="K194" s="13"/>
      <c r="L194" s="14"/>
      <c r="M194" s="14"/>
      <c r="N194" s="13">
        <v>1837.05</v>
      </c>
      <c r="O194" s="14"/>
      <c r="P194" s="14"/>
      <c r="Q194" s="13"/>
      <c r="R194" s="14"/>
      <c r="S194" s="14"/>
      <c r="T194" s="13">
        <v>1837.05</v>
      </c>
      <c r="U194" s="14"/>
      <c r="V194" s="14"/>
      <c r="W194" s="5" t="s">
        <v>220</v>
      </c>
      <c r="X194" s="5" t="s">
        <v>214</v>
      </c>
      <c r="Y194" s="6"/>
      <c r="Z194" s="12" t="s">
        <v>396</v>
      </c>
      <c r="AA194" s="15"/>
    </row>
    <row r="195" spans="2:27" s="3" customFormat="1" ht="12">
      <c r="B195" s="12" t="s">
        <v>160</v>
      </c>
      <c r="C195" s="7" t="s">
        <v>31</v>
      </c>
      <c r="D195" s="5" t="s">
        <v>29</v>
      </c>
      <c r="E195" s="5" t="s">
        <v>15</v>
      </c>
      <c r="F195" s="7" t="s">
        <v>187</v>
      </c>
      <c r="G195" s="7" t="s">
        <v>13</v>
      </c>
      <c r="H195" s="16"/>
      <c r="I195" s="8" t="s">
        <v>14</v>
      </c>
      <c r="J195" s="16" t="s">
        <v>796</v>
      </c>
      <c r="K195" s="21">
        <v>193.67011999999997</v>
      </c>
      <c r="L195" s="10">
        <v>2.074</v>
      </c>
      <c r="M195" s="10"/>
      <c r="N195" s="9">
        <v>0</v>
      </c>
      <c r="O195" s="10">
        <v>0</v>
      </c>
      <c r="P195" s="10"/>
      <c r="Q195" s="9">
        <v>0</v>
      </c>
      <c r="R195" s="10">
        <v>0</v>
      </c>
      <c r="S195" s="10"/>
      <c r="T195" s="9">
        <v>2072.19558</v>
      </c>
      <c r="U195" s="10">
        <v>22.191000000000003</v>
      </c>
      <c r="V195" s="10"/>
      <c r="W195" s="7" t="s">
        <v>220</v>
      </c>
      <c r="X195" s="7" t="s">
        <v>214</v>
      </c>
      <c r="Y195" s="8"/>
      <c r="Z195" s="8" t="s">
        <v>797</v>
      </c>
      <c r="AA195" s="8"/>
    </row>
    <row r="196" spans="2:27" s="3" customFormat="1" ht="12">
      <c r="B196" s="12" t="s">
        <v>160</v>
      </c>
      <c r="C196" s="7" t="s">
        <v>31</v>
      </c>
      <c r="D196" s="5" t="s">
        <v>29</v>
      </c>
      <c r="E196" s="5" t="s">
        <v>191</v>
      </c>
      <c r="F196" s="5" t="s">
        <v>218</v>
      </c>
      <c r="G196" s="5" t="s">
        <v>218</v>
      </c>
      <c r="H196" s="16"/>
      <c r="I196" s="8" t="s">
        <v>14</v>
      </c>
      <c r="J196" s="16" t="s">
        <v>805</v>
      </c>
      <c r="K196" s="9">
        <v>0</v>
      </c>
      <c r="L196" s="10">
        <v>0</v>
      </c>
      <c r="M196" s="10">
        <v>0</v>
      </c>
      <c r="N196" s="9">
        <v>708.393714</v>
      </c>
      <c r="O196" s="10">
        <v>0</v>
      </c>
      <c r="P196" s="10">
        <v>129.81372</v>
      </c>
      <c r="Q196" s="9">
        <v>0</v>
      </c>
      <c r="R196" s="10">
        <v>0</v>
      </c>
      <c r="S196" s="10">
        <v>0</v>
      </c>
      <c r="T196" s="9">
        <v>1652.918666</v>
      </c>
      <c r="U196" s="10">
        <v>0</v>
      </c>
      <c r="V196" s="10">
        <v>302.89867999999996</v>
      </c>
      <c r="W196" s="7" t="s">
        <v>220</v>
      </c>
      <c r="X196" s="7" t="s">
        <v>214</v>
      </c>
      <c r="Y196" s="8"/>
      <c r="Z196" s="8" t="s">
        <v>797</v>
      </c>
      <c r="AA196" s="8" t="s">
        <v>836</v>
      </c>
    </row>
    <row r="197" spans="1:27" s="3" customFormat="1" ht="12">
      <c r="A197" s="3" t="s">
        <v>268</v>
      </c>
      <c r="B197" s="12" t="s">
        <v>58</v>
      </c>
      <c r="C197" s="5" t="s">
        <v>35</v>
      </c>
      <c r="D197" s="5" t="s">
        <v>2</v>
      </c>
      <c r="E197" s="5" t="s">
        <v>21</v>
      </c>
      <c r="F197" s="7" t="s">
        <v>26</v>
      </c>
      <c r="G197" s="7" t="s">
        <v>26</v>
      </c>
      <c r="H197" s="12" t="s">
        <v>151</v>
      </c>
      <c r="I197" s="12"/>
      <c r="J197" s="12" t="s">
        <v>269</v>
      </c>
      <c r="K197" s="13">
        <f>90*1.07</f>
        <v>96.30000000000001</v>
      </c>
      <c r="L197" s="14">
        <v>0</v>
      </c>
      <c r="M197" s="14">
        <v>0</v>
      </c>
      <c r="N197" s="13">
        <v>0</v>
      </c>
      <c r="O197" s="14">
        <v>0</v>
      </c>
      <c r="P197" s="14">
        <v>0</v>
      </c>
      <c r="Q197" s="13">
        <v>0</v>
      </c>
      <c r="R197" s="14">
        <v>0</v>
      </c>
      <c r="S197" s="14">
        <v>0</v>
      </c>
      <c r="T197" s="13">
        <v>0</v>
      </c>
      <c r="U197" s="14">
        <v>0</v>
      </c>
      <c r="V197" s="14">
        <v>0</v>
      </c>
      <c r="W197" s="5" t="s">
        <v>220</v>
      </c>
      <c r="X197" s="5" t="s">
        <v>205</v>
      </c>
      <c r="Y197" s="6" t="s">
        <v>151</v>
      </c>
      <c r="Z197" s="12" t="s">
        <v>270</v>
      </c>
      <c r="AA197" s="15"/>
    </row>
    <row r="198" spans="1:27" s="3" customFormat="1" ht="12">
      <c r="A198" s="3" t="s">
        <v>240</v>
      </c>
      <c r="B198" s="12" t="s">
        <v>58</v>
      </c>
      <c r="C198" s="5" t="s">
        <v>35</v>
      </c>
      <c r="D198" s="5" t="s">
        <v>2</v>
      </c>
      <c r="E198" s="5" t="s">
        <v>15</v>
      </c>
      <c r="F198" s="5" t="s">
        <v>187</v>
      </c>
      <c r="G198" s="5" t="s">
        <v>13</v>
      </c>
      <c r="H198" s="12" t="s">
        <v>151</v>
      </c>
      <c r="I198" s="12"/>
      <c r="J198" s="12" t="s">
        <v>241</v>
      </c>
      <c r="K198" s="13">
        <v>0</v>
      </c>
      <c r="L198" s="14">
        <v>0</v>
      </c>
      <c r="M198" s="14">
        <v>0</v>
      </c>
      <c r="N198" s="13">
        <v>222.56</v>
      </c>
      <c r="O198" s="14">
        <v>2.19</v>
      </c>
      <c r="P198" s="14">
        <v>0</v>
      </c>
      <c r="Q198" s="13">
        <v>0</v>
      </c>
      <c r="R198" s="14">
        <v>0</v>
      </c>
      <c r="S198" s="14">
        <v>0</v>
      </c>
      <c r="T198" s="13">
        <v>333.84000000000003</v>
      </c>
      <c r="U198" s="14">
        <v>3.2910000000000004</v>
      </c>
      <c r="V198" s="14">
        <v>0</v>
      </c>
      <c r="W198" s="5" t="s">
        <v>213</v>
      </c>
      <c r="X198" s="5" t="s">
        <v>214</v>
      </c>
      <c r="Y198" s="6" t="s">
        <v>151</v>
      </c>
      <c r="Z198" s="12" t="s">
        <v>277</v>
      </c>
      <c r="AA198" s="15"/>
    </row>
    <row r="199" spans="1:27" s="3" customFormat="1" ht="12">
      <c r="A199" s="3" t="s">
        <v>12</v>
      </c>
      <c r="B199" s="12" t="s">
        <v>58</v>
      </c>
      <c r="C199" s="5" t="s">
        <v>35</v>
      </c>
      <c r="D199" s="5" t="s">
        <v>2</v>
      </c>
      <c r="E199" s="5" t="s">
        <v>12</v>
      </c>
      <c r="F199" s="7" t="s">
        <v>26</v>
      </c>
      <c r="G199" s="7" t="s">
        <v>26</v>
      </c>
      <c r="H199" s="12" t="s">
        <v>151</v>
      </c>
      <c r="I199" s="12"/>
      <c r="J199" s="12" t="s">
        <v>250</v>
      </c>
      <c r="K199" s="13">
        <v>422.612842752</v>
      </c>
      <c r="L199" s="14">
        <v>0</v>
      </c>
      <c r="M199" s="14">
        <v>0</v>
      </c>
      <c r="N199" s="13">
        <v>0</v>
      </c>
      <c r="O199" s="14">
        <v>0</v>
      </c>
      <c r="P199" s="14">
        <v>0</v>
      </c>
      <c r="Q199" s="13">
        <v>0</v>
      </c>
      <c r="R199" s="14">
        <v>0</v>
      </c>
      <c r="S199" s="14">
        <v>0</v>
      </c>
      <c r="T199" s="13">
        <v>0</v>
      </c>
      <c r="U199" s="14">
        <v>0</v>
      </c>
      <c r="V199" s="14">
        <v>0</v>
      </c>
      <c r="W199" s="5" t="s">
        <v>220</v>
      </c>
      <c r="X199" s="5" t="s">
        <v>205</v>
      </c>
      <c r="Y199" s="6" t="s">
        <v>151</v>
      </c>
      <c r="Z199" s="12"/>
      <c r="AA199" s="15"/>
    </row>
    <row r="200" spans="1:27" s="3" customFormat="1" ht="12">
      <c r="A200" s="3" t="s">
        <v>242</v>
      </c>
      <c r="B200" s="12" t="s">
        <v>58</v>
      </c>
      <c r="C200" s="5" t="s">
        <v>35</v>
      </c>
      <c r="D200" s="5" t="s">
        <v>2</v>
      </c>
      <c r="E200" s="5" t="s">
        <v>191</v>
      </c>
      <c r="F200" s="5" t="s">
        <v>218</v>
      </c>
      <c r="G200" s="5" t="s">
        <v>218</v>
      </c>
      <c r="H200" s="12" t="s">
        <v>151</v>
      </c>
      <c r="I200" s="12"/>
      <c r="J200" s="12" t="s">
        <v>243</v>
      </c>
      <c r="K200" s="13">
        <v>0</v>
      </c>
      <c r="L200" s="14">
        <v>0</v>
      </c>
      <c r="M200" s="14">
        <v>0</v>
      </c>
      <c r="N200" s="13">
        <v>0</v>
      </c>
      <c r="O200" s="14">
        <v>0</v>
      </c>
      <c r="P200" s="14">
        <v>0</v>
      </c>
      <c r="Q200" s="13">
        <f>154080/1000</f>
        <v>154.08</v>
      </c>
      <c r="R200" s="14">
        <v>0</v>
      </c>
      <c r="S200" s="14">
        <f>(Q200/1.07)/5.1</f>
        <v>28.23529411764706</v>
      </c>
      <c r="T200" s="13">
        <f>38520/1000</f>
        <v>38.52</v>
      </c>
      <c r="U200" s="14">
        <v>0</v>
      </c>
      <c r="V200" s="14">
        <f>(T200/1.07)/5.1</f>
        <v>7.058823529411765</v>
      </c>
      <c r="W200" s="5" t="s">
        <v>220</v>
      </c>
      <c r="X200" s="5" t="s">
        <v>214</v>
      </c>
      <c r="Y200" s="6" t="s">
        <v>151</v>
      </c>
      <c r="Z200" s="12" t="s">
        <v>278</v>
      </c>
      <c r="AA200" s="15"/>
    </row>
    <row r="201" spans="1:27" s="3" customFormat="1" ht="12">
      <c r="A201" s="3" t="s">
        <v>275</v>
      </c>
      <c r="B201" s="12" t="s">
        <v>58</v>
      </c>
      <c r="C201" s="5" t="s">
        <v>35</v>
      </c>
      <c r="D201" s="5" t="s">
        <v>2</v>
      </c>
      <c r="E201" s="5" t="s">
        <v>19</v>
      </c>
      <c r="F201" s="5" t="s">
        <v>218</v>
      </c>
      <c r="G201" s="5" t="s">
        <v>218</v>
      </c>
      <c r="H201" s="12" t="s">
        <v>151</v>
      </c>
      <c r="I201" s="12"/>
      <c r="J201" s="12" t="s">
        <v>279</v>
      </c>
      <c r="K201" s="13">
        <v>500</v>
      </c>
      <c r="L201" s="14">
        <v>0</v>
      </c>
      <c r="M201" s="14">
        <v>79.1</v>
      </c>
      <c r="N201" s="13">
        <v>0</v>
      </c>
      <c r="O201" s="14">
        <v>0</v>
      </c>
      <c r="P201" s="14">
        <v>0</v>
      </c>
      <c r="Q201" s="13">
        <v>0</v>
      </c>
      <c r="R201" s="14">
        <v>0</v>
      </c>
      <c r="S201" s="14">
        <v>0</v>
      </c>
      <c r="T201" s="13">
        <v>0</v>
      </c>
      <c r="U201" s="14">
        <v>0</v>
      </c>
      <c r="V201" s="14">
        <v>0</v>
      </c>
      <c r="W201" s="5" t="s">
        <v>220</v>
      </c>
      <c r="X201" s="5" t="s">
        <v>205</v>
      </c>
      <c r="Y201" s="6" t="s">
        <v>151</v>
      </c>
      <c r="Z201" s="12"/>
      <c r="AA201" s="15"/>
    </row>
    <row r="202" spans="2:27" s="3" customFormat="1" ht="12">
      <c r="B202" s="12" t="s">
        <v>177</v>
      </c>
      <c r="C202" s="5" t="s">
        <v>30</v>
      </c>
      <c r="D202" s="5" t="s">
        <v>29</v>
      </c>
      <c r="E202" s="5" t="s">
        <v>12</v>
      </c>
      <c r="F202" s="7" t="s">
        <v>26</v>
      </c>
      <c r="G202" s="7" t="s">
        <v>26</v>
      </c>
      <c r="H202" s="12"/>
      <c r="I202" s="12" t="s">
        <v>339</v>
      </c>
      <c r="J202" s="12" t="s">
        <v>469</v>
      </c>
      <c r="K202" s="13">
        <v>0</v>
      </c>
      <c r="L202" s="14"/>
      <c r="M202" s="14"/>
      <c r="N202" s="13"/>
      <c r="O202" s="14"/>
      <c r="P202" s="14"/>
      <c r="Q202" s="13"/>
      <c r="R202" s="14"/>
      <c r="S202" s="14"/>
      <c r="T202" s="13"/>
      <c r="U202" s="14"/>
      <c r="V202" s="14"/>
      <c r="W202" s="5" t="s">
        <v>220</v>
      </c>
      <c r="X202" s="5" t="s">
        <v>205</v>
      </c>
      <c r="Y202" s="6"/>
      <c r="Z202" s="12" t="s">
        <v>470</v>
      </c>
      <c r="AA202" s="15"/>
    </row>
    <row r="203" spans="1:27" s="3" customFormat="1" ht="12">
      <c r="A203" s="3" t="s">
        <v>240</v>
      </c>
      <c r="B203" s="12" t="s">
        <v>178</v>
      </c>
      <c r="C203" s="5" t="s">
        <v>35</v>
      </c>
      <c r="D203" s="5" t="s">
        <v>29</v>
      </c>
      <c r="E203" s="5" t="s">
        <v>15</v>
      </c>
      <c r="F203" s="5" t="s">
        <v>187</v>
      </c>
      <c r="G203" s="5" t="s">
        <v>13</v>
      </c>
      <c r="H203" s="12" t="s">
        <v>151</v>
      </c>
      <c r="I203" s="12"/>
      <c r="J203" s="12" t="s">
        <v>241</v>
      </c>
      <c r="K203" s="13">
        <v>225.235</v>
      </c>
      <c r="L203" s="14">
        <v>2.0956444444444444</v>
      </c>
      <c r="M203" s="14">
        <v>0</v>
      </c>
      <c r="N203" s="13">
        <v>0</v>
      </c>
      <c r="O203" s="14">
        <v>0</v>
      </c>
      <c r="P203" s="14">
        <v>0</v>
      </c>
      <c r="Q203" s="13">
        <v>0</v>
      </c>
      <c r="R203" s="14">
        <v>0</v>
      </c>
      <c r="S203" s="14">
        <v>0</v>
      </c>
      <c r="T203" s="13">
        <v>103.255</v>
      </c>
      <c r="U203" s="14">
        <v>0.960711111111111</v>
      </c>
      <c r="V203" s="14">
        <v>0</v>
      </c>
      <c r="W203" s="5" t="s">
        <v>213</v>
      </c>
      <c r="X203" s="5" t="s">
        <v>214</v>
      </c>
      <c r="Y203" s="6" t="s">
        <v>151</v>
      </c>
      <c r="Z203" s="12" t="s">
        <v>280</v>
      </c>
      <c r="AA203" s="15"/>
    </row>
    <row r="204" spans="2:27" s="3" customFormat="1" ht="12">
      <c r="B204" s="12" t="s">
        <v>178</v>
      </c>
      <c r="C204" s="5" t="s">
        <v>30</v>
      </c>
      <c r="D204" s="5" t="s">
        <v>29</v>
      </c>
      <c r="E204" s="5" t="s">
        <v>15</v>
      </c>
      <c r="F204" s="5" t="s">
        <v>187</v>
      </c>
      <c r="G204" s="5" t="s">
        <v>187</v>
      </c>
      <c r="H204" s="12"/>
      <c r="I204" s="12" t="s">
        <v>336</v>
      </c>
      <c r="J204" s="12" t="s">
        <v>471</v>
      </c>
      <c r="K204" s="13">
        <v>180.267</v>
      </c>
      <c r="L204" s="14">
        <v>1.5928888888888888</v>
      </c>
      <c r="M204" s="14"/>
      <c r="N204" s="13"/>
      <c r="O204" s="14"/>
      <c r="P204" s="14"/>
      <c r="Q204" s="13"/>
      <c r="R204" s="14"/>
      <c r="S204" s="14"/>
      <c r="T204" s="13">
        <v>338</v>
      </c>
      <c r="U204" s="14">
        <v>2.9866666666666664</v>
      </c>
      <c r="V204" s="14"/>
      <c r="W204" s="5" t="s">
        <v>213</v>
      </c>
      <c r="X204" s="5" t="s">
        <v>214</v>
      </c>
      <c r="Y204" s="6"/>
      <c r="Z204" s="12" t="s">
        <v>373</v>
      </c>
      <c r="AA204" s="15"/>
    </row>
    <row r="205" spans="2:27" s="3" customFormat="1" ht="12">
      <c r="B205" s="12" t="s">
        <v>178</v>
      </c>
      <c r="C205" s="5" t="s">
        <v>30</v>
      </c>
      <c r="D205" s="5" t="s">
        <v>29</v>
      </c>
      <c r="E205" s="5" t="s">
        <v>20</v>
      </c>
      <c r="F205" s="5" t="s">
        <v>187</v>
      </c>
      <c r="G205" s="5" t="s">
        <v>187</v>
      </c>
      <c r="H205" s="12"/>
      <c r="I205" s="12" t="s">
        <v>362</v>
      </c>
      <c r="J205" s="12"/>
      <c r="K205" s="13">
        <v>135.6</v>
      </c>
      <c r="L205" s="14"/>
      <c r="M205" s="14"/>
      <c r="N205" s="13"/>
      <c r="O205" s="14"/>
      <c r="P205" s="14"/>
      <c r="Q205" s="13"/>
      <c r="R205" s="14"/>
      <c r="S205" s="14"/>
      <c r="T205" s="13"/>
      <c r="U205" s="14"/>
      <c r="V205" s="14"/>
      <c r="W205" s="5" t="s">
        <v>220</v>
      </c>
      <c r="X205" s="5" t="s">
        <v>214</v>
      </c>
      <c r="Y205" s="6"/>
      <c r="Z205" s="12" t="s">
        <v>363</v>
      </c>
      <c r="AA205" s="15"/>
    </row>
    <row r="206" spans="2:27" s="3" customFormat="1" ht="12">
      <c r="B206" s="12" t="s">
        <v>178</v>
      </c>
      <c r="C206" s="5" t="s">
        <v>30</v>
      </c>
      <c r="D206" s="5" t="s">
        <v>29</v>
      </c>
      <c r="E206" s="5" t="s">
        <v>12</v>
      </c>
      <c r="F206" s="7" t="s">
        <v>26</v>
      </c>
      <c r="G206" s="7" t="s">
        <v>26</v>
      </c>
      <c r="H206" s="12"/>
      <c r="I206" s="12" t="s">
        <v>339</v>
      </c>
      <c r="J206" s="12" t="s">
        <v>472</v>
      </c>
      <c r="K206" s="13">
        <v>180</v>
      </c>
      <c r="L206" s="14"/>
      <c r="M206" s="14"/>
      <c r="N206" s="13"/>
      <c r="O206" s="14"/>
      <c r="P206" s="14"/>
      <c r="Q206" s="13"/>
      <c r="R206" s="14"/>
      <c r="S206" s="14"/>
      <c r="T206" s="13"/>
      <c r="U206" s="14"/>
      <c r="V206" s="14"/>
      <c r="W206" s="5" t="s">
        <v>220</v>
      </c>
      <c r="X206" s="5" t="s">
        <v>205</v>
      </c>
      <c r="Y206" s="6"/>
      <c r="Z206" s="12" t="s">
        <v>454</v>
      </c>
      <c r="AA206" s="15"/>
    </row>
    <row r="207" spans="2:27" s="3" customFormat="1" ht="12">
      <c r="B207" s="12" t="s">
        <v>59</v>
      </c>
      <c r="C207" s="5" t="s">
        <v>30</v>
      </c>
      <c r="D207" s="5" t="s">
        <v>2</v>
      </c>
      <c r="E207" s="5" t="s">
        <v>20</v>
      </c>
      <c r="F207" s="5" t="s">
        <v>187</v>
      </c>
      <c r="G207" s="5" t="s">
        <v>187</v>
      </c>
      <c r="H207" s="12"/>
      <c r="I207" s="12" t="s">
        <v>362</v>
      </c>
      <c r="J207" s="12"/>
      <c r="K207" s="13">
        <v>79.1</v>
      </c>
      <c r="L207" s="14"/>
      <c r="M207" s="14"/>
      <c r="N207" s="13"/>
      <c r="O207" s="14"/>
      <c r="P207" s="14"/>
      <c r="Q207" s="13"/>
      <c r="R207" s="14"/>
      <c r="S207" s="14"/>
      <c r="T207" s="13"/>
      <c r="U207" s="14"/>
      <c r="V207" s="14"/>
      <c r="W207" s="5" t="s">
        <v>220</v>
      </c>
      <c r="X207" s="5" t="s">
        <v>214</v>
      </c>
      <c r="Y207" s="6"/>
      <c r="Z207" s="12" t="s">
        <v>363</v>
      </c>
      <c r="AA207" s="15"/>
    </row>
    <row r="208" spans="2:27" s="3" customFormat="1" ht="12">
      <c r="B208" s="12" t="s">
        <v>59</v>
      </c>
      <c r="C208" s="5" t="s">
        <v>30</v>
      </c>
      <c r="D208" s="5" t="s">
        <v>2</v>
      </c>
      <c r="E208" s="5" t="s">
        <v>15</v>
      </c>
      <c r="F208" s="5" t="s">
        <v>187</v>
      </c>
      <c r="G208" s="5" t="s">
        <v>187</v>
      </c>
      <c r="H208" s="12"/>
      <c r="I208" s="12" t="s">
        <v>336</v>
      </c>
      <c r="J208" s="12" t="s">
        <v>473</v>
      </c>
      <c r="K208" s="13">
        <v>135.6</v>
      </c>
      <c r="L208" s="14"/>
      <c r="M208" s="14"/>
      <c r="N208" s="13"/>
      <c r="O208" s="14"/>
      <c r="P208" s="14"/>
      <c r="Q208" s="13"/>
      <c r="R208" s="14"/>
      <c r="S208" s="14"/>
      <c r="T208" s="13">
        <v>135.6</v>
      </c>
      <c r="U208" s="14"/>
      <c r="V208" s="14"/>
      <c r="W208" s="5" t="s">
        <v>220</v>
      </c>
      <c r="X208" s="5" t="s">
        <v>214</v>
      </c>
      <c r="Y208" s="6"/>
      <c r="Z208" s="12" t="s">
        <v>474</v>
      </c>
      <c r="AA208" s="15"/>
    </row>
    <row r="209" spans="2:27" s="3" customFormat="1" ht="12">
      <c r="B209" s="12" t="s">
        <v>59</v>
      </c>
      <c r="C209" s="5" t="s">
        <v>30</v>
      </c>
      <c r="D209" s="5" t="s">
        <v>2</v>
      </c>
      <c r="E209" s="5" t="s">
        <v>12</v>
      </c>
      <c r="F209" s="7" t="s">
        <v>26</v>
      </c>
      <c r="G209" s="7" t="s">
        <v>26</v>
      </c>
      <c r="H209" s="12"/>
      <c r="I209" s="12" t="s">
        <v>339</v>
      </c>
      <c r="J209" s="12" t="s">
        <v>475</v>
      </c>
      <c r="K209" s="13">
        <v>180</v>
      </c>
      <c r="L209" s="14"/>
      <c r="M209" s="14"/>
      <c r="N209" s="13"/>
      <c r="O209" s="14"/>
      <c r="P209" s="14"/>
      <c r="Q209" s="13"/>
      <c r="R209" s="14"/>
      <c r="S209" s="14"/>
      <c r="T209" s="13"/>
      <c r="U209" s="14"/>
      <c r="V209" s="14"/>
      <c r="W209" s="5" t="s">
        <v>220</v>
      </c>
      <c r="X209" s="5" t="s">
        <v>205</v>
      </c>
      <c r="Y209" s="6"/>
      <c r="Z209" s="12" t="s">
        <v>355</v>
      </c>
      <c r="AA209" s="15"/>
    </row>
    <row r="210" spans="2:27" s="3" customFormat="1" ht="12">
      <c r="B210" s="12" t="s">
        <v>59</v>
      </c>
      <c r="C210" s="5" t="s">
        <v>30</v>
      </c>
      <c r="D210" s="5" t="s">
        <v>2</v>
      </c>
      <c r="E210" s="5" t="s">
        <v>21</v>
      </c>
      <c r="F210" s="5" t="s">
        <v>218</v>
      </c>
      <c r="G210" s="5" t="s">
        <v>218</v>
      </c>
      <c r="H210" s="12"/>
      <c r="I210" s="12" t="s">
        <v>342</v>
      </c>
      <c r="J210" s="12" t="s">
        <v>476</v>
      </c>
      <c r="K210" s="13">
        <v>113</v>
      </c>
      <c r="L210" s="14"/>
      <c r="M210" s="14"/>
      <c r="N210" s="13"/>
      <c r="O210" s="14"/>
      <c r="P210" s="14"/>
      <c r="Q210" s="13"/>
      <c r="R210" s="14"/>
      <c r="S210" s="14"/>
      <c r="T210" s="13"/>
      <c r="U210" s="14"/>
      <c r="V210" s="14"/>
      <c r="W210" s="5" t="s">
        <v>220</v>
      </c>
      <c r="X210" s="5" t="s">
        <v>205</v>
      </c>
      <c r="Y210" s="6"/>
      <c r="Z210" s="12" t="s">
        <v>415</v>
      </c>
      <c r="AA210" s="15"/>
    </row>
    <row r="211" spans="2:27" s="3" customFormat="1" ht="12">
      <c r="B211" s="12" t="s">
        <v>60</v>
      </c>
      <c r="C211" s="5" t="s">
        <v>30</v>
      </c>
      <c r="D211" s="5" t="s">
        <v>2</v>
      </c>
      <c r="E211" s="5" t="s">
        <v>15</v>
      </c>
      <c r="F211" s="5" t="s">
        <v>187</v>
      </c>
      <c r="G211" s="5" t="s">
        <v>13</v>
      </c>
      <c r="H211" s="12"/>
      <c r="I211" s="12" t="s">
        <v>398</v>
      </c>
      <c r="J211" s="12" t="s">
        <v>477</v>
      </c>
      <c r="K211" s="13">
        <v>18.588</v>
      </c>
      <c r="L211" s="14">
        <v>0.01</v>
      </c>
      <c r="M211" s="14"/>
      <c r="N211" s="13"/>
      <c r="O211" s="14"/>
      <c r="P211" s="14"/>
      <c r="Q211" s="13"/>
      <c r="R211" s="14"/>
      <c r="S211" s="14"/>
      <c r="T211" s="13"/>
      <c r="U211" s="14"/>
      <c r="V211" s="14"/>
      <c r="W211" s="5" t="s">
        <v>213</v>
      </c>
      <c r="X211" s="5" t="s">
        <v>214</v>
      </c>
      <c r="Y211" s="6"/>
      <c r="Z211" s="12" t="s">
        <v>457</v>
      </c>
      <c r="AA211" s="15"/>
    </row>
    <row r="212" spans="2:27" s="3" customFormat="1" ht="12">
      <c r="B212" s="12" t="s">
        <v>60</v>
      </c>
      <c r="C212" s="5" t="s">
        <v>30</v>
      </c>
      <c r="D212" s="5" t="s">
        <v>2</v>
      </c>
      <c r="E212" s="5" t="s">
        <v>20</v>
      </c>
      <c r="F212" s="5" t="s">
        <v>187</v>
      </c>
      <c r="G212" s="5" t="s">
        <v>13</v>
      </c>
      <c r="H212" s="12"/>
      <c r="I212" s="12" t="s">
        <v>362</v>
      </c>
      <c r="J212" s="12"/>
      <c r="K212" s="13">
        <v>113</v>
      </c>
      <c r="L212" s="14"/>
      <c r="M212" s="14"/>
      <c r="N212" s="13"/>
      <c r="O212" s="14"/>
      <c r="P212" s="14"/>
      <c r="Q212" s="13"/>
      <c r="R212" s="14"/>
      <c r="S212" s="14"/>
      <c r="T212" s="13"/>
      <c r="U212" s="14"/>
      <c r="V212" s="14"/>
      <c r="W212" s="5" t="s">
        <v>220</v>
      </c>
      <c r="X212" s="5" t="s">
        <v>214</v>
      </c>
      <c r="Y212" s="6"/>
      <c r="Z212" s="12" t="s">
        <v>363</v>
      </c>
      <c r="AA212" s="15"/>
    </row>
    <row r="213" spans="2:27" s="3" customFormat="1" ht="12">
      <c r="B213" s="12" t="s">
        <v>60</v>
      </c>
      <c r="C213" s="5" t="s">
        <v>30</v>
      </c>
      <c r="D213" s="5" t="s">
        <v>2</v>
      </c>
      <c r="E213" s="5" t="s">
        <v>21</v>
      </c>
      <c r="F213" s="5" t="s">
        <v>187</v>
      </c>
      <c r="G213" s="5" t="s">
        <v>187</v>
      </c>
      <c r="H213" s="12"/>
      <c r="I213" s="12" t="s">
        <v>435</v>
      </c>
      <c r="J213" s="12" t="s">
        <v>478</v>
      </c>
      <c r="K213" s="13">
        <v>33.9</v>
      </c>
      <c r="L213" s="14"/>
      <c r="M213" s="14"/>
      <c r="N213" s="13"/>
      <c r="O213" s="14"/>
      <c r="P213" s="14"/>
      <c r="Q213" s="13"/>
      <c r="R213" s="14"/>
      <c r="S213" s="14"/>
      <c r="T213" s="13"/>
      <c r="U213" s="14"/>
      <c r="V213" s="14"/>
      <c r="W213" s="5" t="s">
        <v>220</v>
      </c>
      <c r="X213" s="5" t="s">
        <v>205</v>
      </c>
      <c r="Y213" s="6"/>
      <c r="Z213" s="12" t="s">
        <v>457</v>
      </c>
      <c r="AA213" s="15"/>
    </row>
    <row r="214" spans="2:27" s="3" customFormat="1" ht="12">
      <c r="B214" s="12" t="s">
        <v>60</v>
      </c>
      <c r="C214" s="5" t="s">
        <v>30</v>
      </c>
      <c r="D214" s="5" t="s">
        <v>2</v>
      </c>
      <c r="E214" s="5" t="s">
        <v>15</v>
      </c>
      <c r="F214" s="5" t="s">
        <v>187</v>
      </c>
      <c r="G214" s="5" t="s">
        <v>13</v>
      </c>
      <c r="H214" s="12"/>
      <c r="I214" s="12" t="s">
        <v>336</v>
      </c>
      <c r="J214" s="12" t="s">
        <v>479</v>
      </c>
      <c r="K214" s="13"/>
      <c r="L214" s="14"/>
      <c r="M214" s="14"/>
      <c r="N214" s="13"/>
      <c r="O214" s="14"/>
      <c r="P214" s="14"/>
      <c r="Q214" s="13">
        <v>78.64799999999998</v>
      </c>
      <c r="R214" s="14">
        <v>0.096</v>
      </c>
      <c r="S214" s="14"/>
      <c r="T214" s="13">
        <v>183.512</v>
      </c>
      <c r="U214" s="14">
        <v>0.224</v>
      </c>
      <c r="V214" s="14"/>
      <c r="W214" s="5" t="s">
        <v>220</v>
      </c>
      <c r="X214" s="5" t="s">
        <v>214</v>
      </c>
      <c r="Y214" s="6"/>
      <c r="Z214" s="12" t="s">
        <v>480</v>
      </c>
      <c r="AA214" s="15"/>
    </row>
    <row r="215" spans="2:27" s="3" customFormat="1" ht="12">
      <c r="B215" s="12" t="s">
        <v>60</v>
      </c>
      <c r="C215" s="5" t="s">
        <v>30</v>
      </c>
      <c r="D215" s="5" t="s">
        <v>2</v>
      </c>
      <c r="E215" s="5" t="s">
        <v>12</v>
      </c>
      <c r="F215" s="7" t="s">
        <v>26</v>
      </c>
      <c r="G215" s="7" t="s">
        <v>26</v>
      </c>
      <c r="H215" s="12"/>
      <c r="I215" s="12" t="s">
        <v>339</v>
      </c>
      <c r="J215" s="12" t="s">
        <v>481</v>
      </c>
      <c r="K215" s="13"/>
      <c r="L215" s="14"/>
      <c r="M215" s="14"/>
      <c r="N215" s="13"/>
      <c r="O215" s="14"/>
      <c r="P215" s="14"/>
      <c r="Q215" s="13">
        <v>180</v>
      </c>
      <c r="R215" s="14"/>
      <c r="S215" s="14"/>
      <c r="T215" s="13"/>
      <c r="U215" s="14"/>
      <c r="V215" s="14"/>
      <c r="W215" s="5" t="s">
        <v>220</v>
      </c>
      <c r="X215" s="5" t="s">
        <v>205</v>
      </c>
      <c r="Y215" s="6"/>
      <c r="Z215" s="12" t="s">
        <v>352</v>
      </c>
      <c r="AA215" s="15"/>
    </row>
    <row r="216" spans="1:27" s="3" customFormat="1" ht="12">
      <c r="A216" s="3" t="s">
        <v>240</v>
      </c>
      <c r="B216" s="12" t="s">
        <v>179</v>
      </c>
      <c r="C216" s="5" t="s">
        <v>35</v>
      </c>
      <c r="D216" s="5" t="s">
        <v>29</v>
      </c>
      <c r="E216" s="5" t="s">
        <v>15</v>
      </c>
      <c r="F216" s="5" t="s">
        <v>187</v>
      </c>
      <c r="G216" s="5" t="s">
        <v>13</v>
      </c>
      <c r="H216" s="12" t="s">
        <v>151</v>
      </c>
      <c r="I216" s="12"/>
      <c r="J216" s="12" t="s">
        <v>264</v>
      </c>
      <c r="K216" s="13">
        <v>0</v>
      </c>
      <c r="L216" s="14">
        <v>0</v>
      </c>
      <c r="M216" s="14">
        <v>0</v>
      </c>
      <c r="N216" s="13">
        <v>0</v>
      </c>
      <c r="O216" s="14">
        <v>0</v>
      </c>
      <c r="P216" s="14">
        <v>0</v>
      </c>
      <c r="Q216" s="13">
        <v>645.215</v>
      </c>
      <c r="R216" s="14">
        <v>6.323894781257435</v>
      </c>
      <c r="S216" s="14">
        <v>0</v>
      </c>
      <c r="T216" s="13">
        <v>258.086</v>
      </c>
      <c r="U216" s="14">
        <v>2.529557912502974</v>
      </c>
      <c r="V216" s="14">
        <v>0</v>
      </c>
      <c r="W216" s="5" t="s">
        <v>213</v>
      </c>
      <c r="X216" s="5" t="s">
        <v>214</v>
      </c>
      <c r="Y216" s="6" t="s">
        <v>151</v>
      </c>
      <c r="Z216" s="12"/>
      <c r="AA216" s="15"/>
    </row>
    <row r="217" spans="1:27" s="3" customFormat="1" ht="12">
      <c r="A217" s="3" t="s">
        <v>242</v>
      </c>
      <c r="B217" s="12" t="s">
        <v>179</v>
      </c>
      <c r="C217" s="5" t="s">
        <v>35</v>
      </c>
      <c r="D217" s="5" t="s">
        <v>29</v>
      </c>
      <c r="E217" s="5" t="s">
        <v>191</v>
      </c>
      <c r="F217" s="5" t="s">
        <v>218</v>
      </c>
      <c r="G217" s="5" t="s">
        <v>218</v>
      </c>
      <c r="H217" s="12" t="s">
        <v>151</v>
      </c>
      <c r="I217" s="12"/>
      <c r="J217" s="12" t="s">
        <v>243</v>
      </c>
      <c r="K217" s="13">
        <v>0</v>
      </c>
      <c r="L217" s="14">
        <v>0</v>
      </c>
      <c r="M217" s="14">
        <v>0</v>
      </c>
      <c r="N217" s="13">
        <v>0</v>
      </c>
      <c r="O217" s="14">
        <v>0</v>
      </c>
      <c r="P217" s="14">
        <v>0</v>
      </c>
      <c r="Q217" s="13">
        <f>(225124+15759)/1000</f>
        <v>240.883</v>
      </c>
      <c r="R217" s="14">
        <v>0</v>
      </c>
      <c r="S217" s="14">
        <f>(Q217/1.07)/5.1</f>
        <v>44.14201942459227</v>
      </c>
      <c r="T217" s="13">
        <f>(43980+3079)/1000</f>
        <v>47.059</v>
      </c>
      <c r="U217" s="14">
        <v>0</v>
      </c>
      <c r="V217" s="14">
        <f>(T217/1.07)/5.1</f>
        <v>8.623602712112882</v>
      </c>
      <c r="W217" s="5" t="s">
        <v>220</v>
      </c>
      <c r="X217" s="5" t="s">
        <v>214</v>
      </c>
      <c r="Y217" s="6" t="s">
        <v>151</v>
      </c>
      <c r="Z217" s="12" t="s">
        <v>278</v>
      </c>
      <c r="AA217" s="15"/>
    </row>
    <row r="218" spans="2:27" s="3" customFormat="1" ht="12">
      <c r="B218" s="12" t="s">
        <v>179</v>
      </c>
      <c r="C218" s="5" t="s">
        <v>30</v>
      </c>
      <c r="D218" s="5" t="s">
        <v>29</v>
      </c>
      <c r="E218" s="5" t="s">
        <v>15</v>
      </c>
      <c r="F218" s="5" t="s">
        <v>187</v>
      </c>
      <c r="G218" s="5" t="s">
        <v>13</v>
      </c>
      <c r="H218" s="12"/>
      <c r="I218" s="12" t="s">
        <v>482</v>
      </c>
      <c r="J218" s="12" t="s">
        <v>483</v>
      </c>
      <c r="K218" s="13"/>
      <c r="L218" s="14"/>
      <c r="M218" s="14"/>
      <c r="N218" s="13"/>
      <c r="O218" s="14"/>
      <c r="P218" s="14"/>
      <c r="Q218" s="13">
        <v>78.507</v>
      </c>
      <c r="R218" s="14">
        <v>0.73</v>
      </c>
      <c r="S218" s="14"/>
      <c r="T218" s="13">
        <v>31.403</v>
      </c>
      <c r="U218" s="14">
        <v>0.29</v>
      </c>
      <c r="V218" s="14"/>
      <c r="W218" s="5" t="s">
        <v>213</v>
      </c>
      <c r="X218" s="5" t="s">
        <v>214</v>
      </c>
      <c r="Y218" s="6"/>
      <c r="Z218" s="12" t="s">
        <v>373</v>
      </c>
      <c r="AA218" s="15"/>
    </row>
    <row r="219" spans="2:27" s="3" customFormat="1" ht="12">
      <c r="B219" s="12" t="s">
        <v>179</v>
      </c>
      <c r="C219" s="5" t="s">
        <v>30</v>
      </c>
      <c r="D219" s="5" t="s">
        <v>29</v>
      </c>
      <c r="E219" s="5" t="s">
        <v>12</v>
      </c>
      <c r="F219" s="7" t="s">
        <v>26</v>
      </c>
      <c r="G219" s="7" t="s">
        <v>26</v>
      </c>
      <c r="H219" s="12"/>
      <c r="I219" s="12" t="s">
        <v>339</v>
      </c>
      <c r="J219" s="12" t="s">
        <v>484</v>
      </c>
      <c r="K219" s="13"/>
      <c r="L219" s="14"/>
      <c r="M219" s="14"/>
      <c r="N219" s="13"/>
      <c r="O219" s="14"/>
      <c r="P219" s="14"/>
      <c r="Q219" s="13">
        <v>355.92871679999996</v>
      </c>
      <c r="R219" s="14"/>
      <c r="S219" s="14"/>
      <c r="T219" s="13"/>
      <c r="U219" s="14"/>
      <c r="V219" s="14"/>
      <c r="W219" s="5" t="s">
        <v>220</v>
      </c>
      <c r="X219" s="5" t="s">
        <v>205</v>
      </c>
      <c r="Y219" s="6"/>
      <c r="Z219" s="12" t="s">
        <v>429</v>
      </c>
      <c r="AA219" s="15"/>
    </row>
    <row r="220" spans="2:27" s="3" customFormat="1" ht="12">
      <c r="B220" s="12" t="s">
        <v>179</v>
      </c>
      <c r="C220" s="5" t="s">
        <v>30</v>
      </c>
      <c r="D220" s="5" t="s">
        <v>29</v>
      </c>
      <c r="E220" s="5" t="s">
        <v>191</v>
      </c>
      <c r="F220" s="5" t="s">
        <v>218</v>
      </c>
      <c r="G220" s="5" t="s">
        <v>218</v>
      </c>
      <c r="H220" s="12"/>
      <c r="I220" s="12" t="s">
        <v>350</v>
      </c>
      <c r="J220" s="12" t="s">
        <v>485</v>
      </c>
      <c r="K220" s="13"/>
      <c r="L220" s="14"/>
      <c r="M220" s="14"/>
      <c r="N220" s="13"/>
      <c r="O220" s="14"/>
      <c r="P220" s="14"/>
      <c r="Q220" s="13">
        <v>96.424</v>
      </c>
      <c r="R220" s="14"/>
      <c r="S220" s="14"/>
      <c r="T220" s="13">
        <v>27.12</v>
      </c>
      <c r="U220" s="14"/>
      <c r="V220" s="14"/>
      <c r="W220" s="5" t="s">
        <v>220</v>
      </c>
      <c r="X220" s="5" t="s">
        <v>214</v>
      </c>
      <c r="Y220" s="6"/>
      <c r="Z220" s="12" t="s">
        <v>486</v>
      </c>
      <c r="AA220" s="15"/>
    </row>
    <row r="221" spans="2:27" s="3" customFormat="1" ht="12">
      <c r="B221" s="12" t="s">
        <v>179</v>
      </c>
      <c r="C221" s="7" t="s">
        <v>31</v>
      </c>
      <c r="D221" s="5" t="s">
        <v>29</v>
      </c>
      <c r="E221" s="5" t="s">
        <v>191</v>
      </c>
      <c r="F221" s="5" t="s">
        <v>218</v>
      </c>
      <c r="G221" s="5" t="s">
        <v>218</v>
      </c>
      <c r="H221" s="16"/>
      <c r="I221" s="8" t="s">
        <v>14</v>
      </c>
      <c r="J221" s="16" t="s">
        <v>805</v>
      </c>
      <c r="K221" s="9">
        <v>0</v>
      </c>
      <c r="L221" s="10">
        <v>0</v>
      </c>
      <c r="M221" s="10">
        <v>0</v>
      </c>
      <c r="N221" s="9">
        <v>0</v>
      </c>
      <c r="O221" s="10">
        <v>0</v>
      </c>
      <c r="P221" s="10">
        <v>0</v>
      </c>
      <c r="Q221" s="9">
        <v>29.96</v>
      </c>
      <c r="R221" s="10">
        <v>0</v>
      </c>
      <c r="S221" s="10">
        <v>2.6545258364423985</v>
      </c>
      <c r="T221" s="9">
        <v>12.84</v>
      </c>
      <c r="U221" s="10">
        <v>0</v>
      </c>
      <c r="V221" s="10">
        <v>1.1376539299038848</v>
      </c>
      <c r="W221" s="7" t="s">
        <v>220</v>
      </c>
      <c r="X221" s="7" t="s">
        <v>214</v>
      </c>
      <c r="Y221" s="8"/>
      <c r="Z221" s="8" t="s">
        <v>837</v>
      </c>
      <c r="AA221" s="8" t="s">
        <v>838</v>
      </c>
    </row>
    <row r="222" spans="2:27" s="3" customFormat="1" ht="12">
      <c r="B222" s="16" t="s">
        <v>61</v>
      </c>
      <c r="C222" s="7" t="s">
        <v>31</v>
      </c>
      <c r="D222" s="5" t="s">
        <v>29</v>
      </c>
      <c r="E222" s="5" t="s">
        <v>20</v>
      </c>
      <c r="F222" s="5" t="s">
        <v>187</v>
      </c>
      <c r="G222" s="5" t="s">
        <v>187</v>
      </c>
      <c r="H222" s="16"/>
      <c r="I222" s="8" t="s">
        <v>796</v>
      </c>
      <c r="J222" s="16" t="s">
        <v>192</v>
      </c>
      <c r="K222" s="9">
        <v>128.4</v>
      </c>
      <c r="L222" s="10">
        <v>0</v>
      </c>
      <c r="M222" s="10"/>
      <c r="N222" s="9">
        <v>0</v>
      </c>
      <c r="O222" s="10">
        <v>0</v>
      </c>
      <c r="P222" s="10"/>
      <c r="Q222" s="9">
        <v>0</v>
      </c>
      <c r="R222" s="10">
        <v>0</v>
      </c>
      <c r="S222" s="10"/>
      <c r="T222" s="9">
        <v>0</v>
      </c>
      <c r="U222" s="10">
        <v>0</v>
      </c>
      <c r="V222" s="10"/>
      <c r="W222" s="7" t="s">
        <v>220</v>
      </c>
      <c r="X222" s="7" t="s">
        <v>214</v>
      </c>
      <c r="Y222" s="8"/>
      <c r="Z222" s="8" t="s">
        <v>808</v>
      </c>
      <c r="AA222" s="8"/>
    </row>
    <row r="223" spans="2:27" s="3" customFormat="1" ht="12">
      <c r="B223" s="16" t="s">
        <v>61</v>
      </c>
      <c r="C223" s="7" t="s">
        <v>31</v>
      </c>
      <c r="D223" s="5" t="s">
        <v>29</v>
      </c>
      <c r="E223" s="5" t="s">
        <v>15</v>
      </c>
      <c r="F223" s="5" t="s">
        <v>187</v>
      </c>
      <c r="G223" s="7" t="s">
        <v>13</v>
      </c>
      <c r="H223" s="16"/>
      <c r="I223" s="8" t="s">
        <v>14</v>
      </c>
      <c r="J223" s="16" t="s">
        <v>796</v>
      </c>
      <c r="K223" s="9">
        <v>435.757</v>
      </c>
      <c r="L223" s="10">
        <v>5.311653846153846</v>
      </c>
      <c r="M223" s="10"/>
      <c r="N223" s="9">
        <v>0</v>
      </c>
      <c r="O223" s="10">
        <v>0</v>
      </c>
      <c r="P223" s="10"/>
      <c r="Q223" s="9">
        <v>0</v>
      </c>
      <c r="R223" s="10">
        <v>0</v>
      </c>
      <c r="S223" s="10"/>
      <c r="T223" s="9">
        <v>502.9</v>
      </c>
      <c r="U223" s="10">
        <v>6.13008547008547</v>
      </c>
      <c r="V223" s="10"/>
      <c r="W223" s="7" t="s">
        <v>213</v>
      </c>
      <c r="X223" s="7" t="s">
        <v>214</v>
      </c>
      <c r="Y223" s="8"/>
      <c r="Z223" s="8" t="s">
        <v>808</v>
      </c>
      <c r="AA223" s="8" t="s">
        <v>819</v>
      </c>
    </row>
    <row r="224" spans="2:27" s="3" customFormat="1" ht="12">
      <c r="B224" s="16" t="s">
        <v>61</v>
      </c>
      <c r="C224" s="7" t="s">
        <v>31</v>
      </c>
      <c r="D224" s="5" t="s">
        <v>29</v>
      </c>
      <c r="E224" s="5" t="s">
        <v>12</v>
      </c>
      <c r="F224" s="7" t="s">
        <v>26</v>
      </c>
      <c r="G224" s="7" t="s">
        <v>26</v>
      </c>
      <c r="H224" s="16"/>
      <c r="I224" s="8" t="s">
        <v>26</v>
      </c>
      <c r="J224" s="16" t="s">
        <v>803</v>
      </c>
      <c r="K224" s="9">
        <v>0</v>
      </c>
      <c r="L224" s="10">
        <v>0</v>
      </c>
      <c r="M224" s="10"/>
      <c r="N224" s="9">
        <v>0</v>
      </c>
      <c r="O224" s="10">
        <v>0</v>
      </c>
      <c r="P224" s="10"/>
      <c r="Q224" s="21">
        <v>501.24356467199993</v>
      </c>
      <c r="R224" s="10">
        <v>0</v>
      </c>
      <c r="S224" s="10"/>
      <c r="T224" s="9">
        <v>0</v>
      </c>
      <c r="U224" s="10">
        <v>0</v>
      </c>
      <c r="V224" s="10"/>
      <c r="W224" s="7" t="s">
        <v>220</v>
      </c>
      <c r="X224" s="7" t="s">
        <v>205</v>
      </c>
      <c r="Y224" s="8"/>
      <c r="Z224" s="8"/>
      <c r="AA224" s="8"/>
    </row>
    <row r="225" spans="2:27" s="3" customFormat="1" ht="12">
      <c r="B225" s="16" t="s">
        <v>61</v>
      </c>
      <c r="C225" s="7" t="s">
        <v>31</v>
      </c>
      <c r="D225" s="5" t="s">
        <v>29</v>
      </c>
      <c r="E225" s="5" t="s">
        <v>191</v>
      </c>
      <c r="F225" s="5" t="s">
        <v>218</v>
      </c>
      <c r="G225" s="5" t="s">
        <v>218</v>
      </c>
      <c r="H225" s="16"/>
      <c r="I225" s="8" t="s">
        <v>14</v>
      </c>
      <c r="J225" s="16" t="s">
        <v>805</v>
      </c>
      <c r="K225" s="9">
        <v>0</v>
      </c>
      <c r="L225" s="10">
        <v>0</v>
      </c>
      <c r="M225" s="10">
        <v>0</v>
      </c>
      <c r="N225" s="9">
        <v>0</v>
      </c>
      <c r="O225" s="10">
        <v>0</v>
      </c>
      <c r="P225" s="10">
        <v>0</v>
      </c>
      <c r="Q225" s="9">
        <v>543.025</v>
      </c>
      <c r="R225" s="10">
        <v>0</v>
      </c>
      <c r="S225" s="10">
        <v>50.39985906040269</v>
      </c>
      <c r="T225" s="9">
        <v>124.655</v>
      </c>
      <c r="U225" s="10">
        <v>0</v>
      </c>
      <c r="V225" s="10">
        <v>11.569622818791947</v>
      </c>
      <c r="W225" s="7" t="s">
        <v>220</v>
      </c>
      <c r="X225" s="7" t="s">
        <v>214</v>
      </c>
      <c r="Y225" s="8"/>
      <c r="Z225" s="8" t="s">
        <v>808</v>
      </c>
      <c r="AA225" s="8" t="s">
        <v>835</v>
      </c>
    </row>
    <row r="226" spans="1:27" s="3" customFormat="1" ht="12">
      <c r="A226" s="3" t="s">
        <v>268</v>
      </c>
      <c r="B226" s="12" t="s">
        <v>62</v>
      </c>
      <c r="C226" s="5" t="s">
        <v>35</v>
      </c>
      <c r="D226" s="5" t="s">
        <v>29</v>
      </c>
      <c r="E226" s="5" t="s">
        <v>21</v>
      </c>
      <c r="F226" s="7" t="s">
        <v>26</v>
      </c>
      <c r="G226" s="7" t="s">
        <v>26</v>
      </c>
      <c r="H226" s="12" t="s">
        <v>151</v>
      </c>
      <c r="I226" s="12"/>
      <c r="J226" s="12" t="s">
        <v>269</v>
      </c>
      <c r="K226" s="13">
        <f>100*1.07</f>
        <v>107</v>
      </c>
      <c r="L226" s="14">
        <v>0</v>
      </c>
      <c r="M226" s="14">
        <v>0</v>
      </c>
      <c r="N226" s="13">
        <v>0</v>
      </c>
      <c r="O226" s="14">
        <v>0</v>
      </c>
      <c r="P226" s="14">
        <v>0</v>
      </c>
      <c r="Q226" s="13">
        <v>0</v>
      </c>
      <c r="R226" s="14">
        <v>0</v>
      </c>
      <c r="S226" s="14">
        <v>0</v>
      </c>
      <c r="T226" s="13">
        <v>0</v>
      </c>
      <c r="U226" s="14">
        <v>0</v>
      </c>
      <c r="V226" s="14">
        <v>0</v>
      </c>
      <c r="W226" s="5" t="s">
        <v>220</v>
      </c>
      <c r="X226" s="5" t="s">
        <v>205</v>
      </c>
      <c r="Y226" s="6" t="s">
        <v>151</v>
      </c>
      <c r="Z226" s="12" t="s">
        <v>270</v>
      </c>
      <c r="AA226" s="15"/>
    </row>
    <row r="227" spans="1:27" s="3" customFormat="1" ht="12">
      <c r="A227" s="3" t="s">
        <v>242</v>
      </c>
      <c r="B227" s="12" t="s">
        <v>62</v>
      </c>
      <c r="C227" s="5" t="s">
        <v>35</v>
      </c>
      <c r="D227" s="5" t="s">
        <v>29</v>
      </c>
      <c r="E227" s="5" t="s">
        <v>191</v>
      </c>
      <c r="F227" s="5" t="s">
        <v>218</v>
      </c>
      <c r="G227" s="5" t="s">
        <v>218</v>
      </c>
      <c r="H227" s="12" t="s">
        <v>151</v>
      </c>
      <c r="I227" s="12"/>
      <c r="J227" s="12" t="s">
        <v>243</v>
      </c>
      <c r="K227" s="13">
        <v>0</v>
      </c>
      <c r="L227" s="14">
        <v>0</v>
      </c>
      <c r="M227" s="14">
        <v>0</v>
      </c>
      <c r="N227" s="13">
        <f>200*2</f>
        <v>400</v>
      </c>
      <c r="O227" s="14">
        <v>0</v>
      </c>
      <c r="P227" s="14">
        <f>N227/5.1</f>
        <v>78.43137254901961</v>
      </c>
      <c r="Q227" s="13">
        <v>0</v>
      </c>
      <c r="R227" s="14">
        <v>0</v>
      </c>
      <c r="S227" s="14">
        <v>0</v>
      </c>
      <c r="T227" s="13">
        <f>300*2</f>
        <v>600</v>
      </c>
      <c r="U227" s="14">
        <v>0</v>
      </c>
      <c r="V227" s="14">
        <f>T227/5.1</f>
        <v>117.64705882352942</v>
      </c>
      <c r="W227" s="5" t="s">
        <v>220</v>
      </c>
      <c r="X227" s="5" t="s">
        <v>214</v>
      </c>
      <c r="Y227" s="6" t="s">
        <v>151</v>
      </c>
      <c r="Z227" s="12" t="s">
        <v>281</v>
      </c>
      <c r="AA227" s="15"/>
    </row>
    <row r="228" spans="2:27" s="3" customFormat="1" ht="12">
      <c r="B228" s="12" t="s">
        <v>62</v>
      </c>
      <c r="C228" s="5" t="s">
        <v>30</v>
      </c>
      <c r="D228" s="5" t="s">
        <v>29</v>
      </c>
      <c r="E228" s="5" t="s">
        <v>21</v>
      </c>
      <c r="F228" s="5" t="s">
        <v>218</v>
      </c>
      <c r="G228" s="5" t="s">
        <v>218</v>
      </c>
      <c r="H228" s="12"/>
      <c r="I228" s="12" t="s">
        <v>342</v>
      </c>
      <c r="J228" s="12" t="s">
        <v>489</v>
      </c>
      <c r="K228" s="13">
        <v>49.72</v>
      </c>
      <c r="L228" s="14"/>
      <c r="M228" s="14"/>
      <c r="N228" s="13"/>
      <c r="O228" s="14"/>
      <c r="P228" s="14"/>
      <c r="Q228" s="13"/>
      <c r="R228" s="14"/>
      <c r="S228" s="14"/>
      <c r="T228" s="13"/>
      <c r="U228" s="14"/>
      <c r="V228" s="14"/>
      <c r="W228" s="5" t="s">
        <v>220</v>
      </c>
      <c r="X228" s="5" t="s">
        <v>205</v>
      </c>
      <c r="Y228" s="6"/>
      <c r="Z228" s="12" t="s">
        <v>490</v>
      </c>
      <c r="AA228" s="15" t="s">
        <v>491</v>
      </c>
    </row>
    <row r="229" spans="2:27" s="3" customFormat="1" ht="12">
      <c r="B229" s="12" t="s">
        <v>62</v>
      </c>
      <c r="C229" s="5" t="s">
        <v>30</v>
      </c>
      <c r="D229" s="5" t="s">
        <v>29</v>
      </c>
      <c r="E229" s="5" t="s">
        <v>15</v>
      </c>
      <c r="F229" s="5" t="s">
        <v>187</v>
      </c>
      <c r="G229" s="5" t="s">
        <v>187</v>
      </c>
      <c r="H229" s="12"/>
      <c r="I229" s="12" t="s">
        <v>364</v>
      </c>
      <c r="J229" s="12" t="s">
        <v>487</v>
      </c>
      <c r="K229" s="13">
        <v>201.506</v>
      </c>
      <c r="L229" s="14">
        <v>1.7473127739130698</v>
      </c>
      <c r="M229" s="14"/>
      <c r="N229" s="13">
        <v>118.105</v>
      </c>
      <c r="O229" s="14">
        <v>1.024119431376827</v>
      </c>
      <c r="P229" s="14"/>
      <c r="Q229" s="13"/>
      <c r="R229" s="14"/>
      <c r="S229" s="14"/>
      <c r="T229" s="13"/>
      <c r="U229" s="14"/>
      <c r="V229" s="14"/>
      <c r="W229" s="5" t="s">
        <v>213</v>
      </c>
      <c r="X229" s="5" t="s">
        <v>214</v>
      </c>
      <c r="Y229" s="6"/>
      <c r="Z229" s="12" t="s">
        <v>371</v>
      </c>
      <c r="AA229" s="15"/>
    </row>
    <row r="230" spans="2:27" s="3" customFormat="1" ht="12">
      <c r="B230" s="12" t="s">
        <v>62</v>
      </c>
      <c r="C230" s="5" t="s">
        <v>30</v>
      </c>
      <c r="D230" s="5" t="s">
        <v>29</v>
      </c>
      <c r="E230" s="5" t="s">
        <v>21</v>
      </c>
      <c r="F230" s="5" t="s">
        <v>187</v>
      </c>
      <c r="G230" s="5" t="s">
        <v>187</v>
      </c>
      <c r="H230" s="12"/>
      <c r="I230" s="12" t="s">
        <v>376</v>
      </c>
      <c r="J230" s="12" t="s">
        <v>488</v>
      </c>
      <c r="K230" s="13">
        <v>23.729999999999997</v>
      </c>
      <c r="L230" s="14"/>
      <c r="M230" s="14"/>
      <c r="N230" s="13"/>
      <c r="O230" s="14"/>
      <c r="P230" s="14"/>
      <c r="Q230" s="13"/>
      <c r="R230" s="14"/>
      <c r="S230" s="14"/>
      <c r="T230" s="13"/>
      <c r="U230" s="14"/>
      <c r="V230" s="14"/>
      <c r="W230" s="5" t="s">
        <v>220</v>
      </c>
      <c r="X230" s="5" t="s">
        <v>205</v>
      </c>
      <c r="Y230" s="6"/>
      <c r="Z230" s="12" t="s">
        <v>460</v>
      </c>
      <c r="AA230" s="15"/>
    </row>
    <row r="231" spans="2:27" s="3" customFormat="1" ht="12">
      <c r="B231" s="12" t="s">
        <v>62</v>
      </c>
      <c r="C231" s="7" t="s">
        <v>31</v>
      </c>
      <c r="D231" s="5" t="s">
        <v>29</v>
      </c>
      <c r="E231" s="5" t="s">
        <v>191</v>
      </c>
      <c r="F231" s="5" t="s">
        <v>218</v>
      </c>
      <c r="G231" s="5" t="s">
        <v>218</v>
      </c>
      <c r="H231" s="16"/>
      <c r="I231" s="8" t="s">
        <v>14</v>
      </c>
      <c r="J231" s="16" t="s">
        <v>805</v>
      </c>
      <c r="K231" s="21">
        <v>0</v>
      </c>
      <c r="L231" s="10">
        <v>0</v>
      </c>
      <c r="M231" s="10">
        <v>0</v>
      </c>
      <c r="N231" s="9">
        <v>1125.8779680000002</v>
      </c>
      <c r="O231" s="10">
        <v>0</v>
      </c>
      <c r="P231" s="10">
        <v>206.31780000000003</v>
      </c>
      <c r="Q231" s="9">
        <v>0</v>
      </c>
      <c r="R231" s="10">
        <v>0</v>
      </c>
      <c r="S231" s="10">
        <v>0</v>
      </c>
      <c r="T231" s="9">
        <v>2627.0485920000006</v>
      </c>
      <c r="U231" s="10">
        <v>0</v>
      </c>
      <c r="V231" s="10">
        <v>481.4082000000001</v>
      </c>
      <c r="W231" s="7" t="s">
        <v>220</v>
      </c>
      <c r="X231" s="7" t="s">
        <v>214</v>
      </c>
      <c r="Y231" s="8"/>
      <c r="Z231" s="8" t="s">
        <v>841</v>
      </c>
      <c r="AA231" s="8" t="s">
        <v>842</v>
      </c>
    </row>
    <row r="232" spans="2:27" s="3" customFormat="1" ht="12">
      <c r="B232" s="12" t="s">
        <v>62</v>
      </c>
      <c r="C232" s="7" t="s">
        <v>31</v>
      </c>
      <c r="D232" s="5" t="s">
        <v>29</v>
      </c>
      <c r="E232" s="5" t="s">
        <v>15</v>
      </c>
      <c r="F232" s="5" t="s">
        <v>187</v>
      </c>
      <c r="G232" s="7" t="s">
        <v>13</v>
      </c>
      <c r="H232" s="16"/>
      <c r="I232" s="8" t="s">
        <v>17</v>
      </c>
      <c r="J232" s="16" t="s">
        <v>796</v>
      </c>
      <c r="K232" s="21">
        <v>845.514</v>
      </c>
      <c r="L232" s="10">
        <v>0</v>
      </c>
      <c r="M232" s="10"/>
      <c r="N232" s="9">
        <v>208.65</v>
      </c>
      <c r="O232" s="10">
        <v>1.8929221717391587</v>
      </c>
      <c r="P232" s="10"/>
      <c r="Q232" s="9">
        <v>0</v>
      </c>
      <c r="R232" s="10">
        <v>0</v>
      </c>
      <c r="S232" s="10"/>
      <c r="T232" s="9">
        <v>0</v>
      </c>
      <c r="U232" s="10">
        <v>0</v>
      </c>
      <c r="V232" s="10"/>
      <c r="W232" s="7" t="s">
        <v>213</v>
      </c>
      <c r="X232" s="7" t="s">
        <v>214</v>
      </c>
      <c r="Y232" s="8"/>
      <c r="Z232" s="8" t="s">
        <v>839</v>
      </c>
      <c r="AA232" s="8" t="s">
        <v>821</v>
      </c>
    </row>
    <row r="233" spans="2:27" s="3" customFormat="1" ht="12">
      <c r="B233" s="12" t="s">
        <v>62</v>
      </c>
      <c r="C233" s="7" t="s">
        <v>31</v>
      </c>
      <c r="D233" s="5" t="s">
        <v>29</v>
      </c>
      <c r="E233" s="5" t="s">
        <v>15</v>
      </c>
      <c r="F233" s="5" t="s">
        <v>187</v>
      </c>
      <c r="G233" s="7" t="s">
        <v>13</v>
      </c>
      <c r="H233" s="16"/>
      <c r="I233" s="8" t="s">
        <v>829</v>
      </c>
      <c r="J233" s="16" t="s">
        <v>796</v>
      </c>
      <c r="K233" s="21">
        <v>3476.658</v>
      </c>
      <c r="L233" s="10">
        <v>39.21</v>
      </c>
      <c r="M233" s="10"/>
      <c r="N233" s="9">
        <v>0</v>
      </c>
      <c r="O233" s="10">
        <v>0</v>
      </c>
      <c r="P233" s="10"/>
      <c r="Q233" s="9">
        <v>0</v>
      </c>
      <c r="R233" s="10">
        <v>0</v>
      </c>
      <c r="S233" s="10"/>
      <c r="T233" s="9">
        <v>0</v>
      </c>
      <c r="U233" s="10">
        <v>0</v>
      </c>
      <c r="V233" s="10"/>
      <c r="W233" s="7" t="s">
        <v>213</v>
      </c>
      <c r="X233" s="7" t="s">
        <v>214</v>
      </c>
      <c r="Y233" s="8"/>
      <c r="Z233" s="8" t="s">
        <v>839</v>
      </c>
      <c r="AA233" s="8" t="s">
        <v>821</v>
      </c>
    </row>
    <row r="234" spans="2:27" s="3" customFormat="1" ht="12">
      <c r="B234" s="12" t="s">
        <v>62</v>
      </c>
      <c r="C234" s="7" t="s">
        <v>31</v>
      </c>
      <c r="D234" s="5" t="s">
        <v>29</v>
      </c>
      <c r="E234" s="5" t="s">
        <v>21</v>
      </c>
      <c r="F234" s="5" t="s">
        <v>187</v>
      </c>
      <c r="G234" s="5" t="s">
        <v>13</v>
      </c>
      <c r="H234" s="16"/>
      <c r="I234" s="8" t="s">
        <v>829</v>
      </c>
      <c r="J234" s="16" t="s">
        <v>840</v>
      </c>
      <c r="K234" s="21">
        <v>52.43</v>
      </c>
      <c r="L234" s="10">
        <v>0</v>
      </c>
      <c r="M234" s="10"/>
      <c r="N234" s="21">
        <v>0</v>
      </c>
      <c r="O234" s="10">
        <v>0</v>
      </c>
      <c r="P234" s="10"/>
      <c r="Q234" s="9">
        <v>0</v>
      </c>
      <c r="R234" s="10">
        <v>0</v>
      </c>
      <c r="S234" s="10"/>
      <c r="T234" s="9">
        <v>0</v>
      </c>
      <c r="U234" s="10">
        <v>0</v>
      </c>
      <c r="V234" s="10"/>
      <c r="W234" s="7" t="s">
        <v>220</v>
      </c>
      <c r="X234" s="7" t="s">
        <v>205</v>
      </c>
      <c r="Y234" s="8"/>
      <c r="Z234" s="8" t="s">
        <v>839</v>
      </c>
      <c r="AA234" s="8"/>
    </row>
    <row r="235" spans="2:27" s="3" customFormat="1" ht="12">
      <c r="B235" s="12" t="s">
        <v>62</v>
      </c>
      <c r="C235" s="7" t="s">
        <v>31</v>
      </c>
      <c r="D235" s="5" t="s">
        <v>29</v>
      </c>
      <c r="E235" s="5" t="s">
        <v>15</v>
      </c>
      <c r="F235" s="7" t="s">
        <v>187</v>
      </c>
      <c r="G235" s="7" t="s">
        <v>13</v>
      </c>
      <c r="H235" s="16"/>
      <c r="I235" s="8" t="s">
        <v>829</v>
      </c>
      <c r="J235" s="16" t="s">
        <v>802</v>
      </c>
      <c r="K235" s="21">
        <v>0</v>
      </c>
      <c r="L235" s="10">
        <v>0</v>
      </c>
      <c r="M235" s="10"/>
      <c r="N235" s="9">
        <v>933.8</v>
      </c>
      <c r="O235" s="10">
        <v>10</v>
      </c>
      <c r="P235" s="10"/>
      <c r="Q235" s="9">
        <v>0</v>
      </c>
      <c r="R235" s="10">
        <v>0</v>
      </c>
      <c r="S235" s="10"/>
      <c r="T235" s="9">
        <v>3651.158</v>
      </c>
      <c r="U235" s="10">
        <v>39.1</v>
      </c>
      <c r="V235" s="10"/>
      <c r="W235" s="7" t="s">
        <v>220</v>
      </c>
      <c r="X235" s="7" t="s">
        <v>214</v>
      </c>
      <c r="Y235" s="8"/>
      <c r="Z235" s="8" t="s">
        <v>839</v>
      </c>
      <c r="AA235" s="8"/>
    </row>
    <row r="236" spans="1:131" ht="12">
      <c r="A236" s="3"/>
      <c r="B236" s="12" t="s">
        <v>62</v>
      </c>
      <c r="C236" s="7" t="s">
        <v>31</v>
      </c>
      <c r="D236" s="5" t="s">
        <v>29</v>
      </c>
      <c r="E236" s="5" t="s">
        <v>12</v>
      </c>
      <c r="F236" s="7" t="s">
        <v>26</v>
      </c>
      <c r="G236" s="7" t="s">
        <v>26</v>
      </c>
      <c r="H236" s="16"/>
      <c r="I236" s="8" t="s">
        <v>26</v>
      </c>
      <c r="J236" s="16" t="s">
        <v>803</v>
      </c>
      <c r="K236" s="9">
        <v>647.3131775999999</v>
      </c>
      <c r="L236" s="10">
        <v>0</v>
      </c>
      <c r="M236" s="10"/>
      <c r="N236" s="9">
        <v>0</v>
      </c>
      <c r="O236" s="10">
        <v>0</v>
      </c>
      <c r="P236" s="10"/>
      <c r="Q236" s="9">
        <v>0</v>
      </c>
      <c r="R236" s="10">
        <v>0</v>
      </c>
      <c r="S236" s="10"/>
      <c r="T236" s="9">
        <v>0</v>
      </c>
      <c r="U236" s="10">
        <v>0</v>
      </c>
      <c r="V236" s="10"/>
      <c r="W236" s="7" t="s">
        <v>220</v>
      </c>
      <c r="X236" s="7" t="s">
        <v>205</v>
      </c>
      <c r="Y236" s="8"/>
      <c r="Z236" s="8"/>
      <c r="AA236" s="8"/>
      <c r="AB236" s="23"/>
      <c r="AC236" s="19"/>
      <c r="AD236" s="23"/>
      <c r="AE236" s="23"/>
      <c r="AF236" s="19"/>
      <c r="AG236" s="20"/>
      <c r="AH236" s="23"/>
      <c r="AI236" s="19"/>
      <c r="AJ236" s="20"/>
      <c r="AK236" s="23"/>
      <c r="AL236" s="19"/>
      <c r="AM236" s="20"/>
      <c r="AN236" s="23"/>
      <c r="AO236" s="19"/>
      <c r="AP236" s="20"/>
      <c r="AQ236" s="23"/>
      <c r="AT236" s="24"/>
      <c r="AU236" s="24"/>
      <c r="AV236" s="24"/>
      <c r="AW236" s="25"/>
      <c r="AX236" s="25"/>
      <c r="AY236" s="19"/>
      <c r="AZ236" s="20"/>
      <c r="BA236" s="19"/>
      <c r="BB236" s="26"/>
      <c r="BC236" s="26"/>
      <c r="BD236" s="23"/>
      <c r="BE236" s="20"/>
      <c r="BF236" s="20"/>
      <c r="BH236" s="19"/>
      <c r="BI236" s="27"/>
      <c r="BJ236" s="27"/>
      <c r="BK236" s="28"/>
      <c r="BL236" s="29"/>
      <c r="BM236" s="27"/>
      <c r="BN236" s="29"/>
      <c r="BO236" s="19"/>
      <c r="BP236" s="23"/>
      <c r="BQ236" s="20"/>
      <c r="BR236" s="28"/>
      <c r="BS236" s="27"/>
      <c r="BT236" s="29"/>
      <c r="BU236" s="28"/>
      <c r="BV236" s="27"/>
      <c r="BW236" s="29"/>
      <c r="BX236" s="28"/>
      <c r="BY236" s="27"/>
      <c r="BZ236" s="29"/>
      <c r="CA236" s="28"/>
      <c r="CB236" s="27"/>
      <c r="CC236" s="29"/>
      <c r="CD236" s="28"/>
      <c r="CE236" s="27"/>
      <c r="CG236" s="30"/>
      <c r="CH236" s="31"/>
      <c r="CI236" s="31"/>
      <c r="CJ236" s="31"/>
      <c r="CK236" s="30"/>
      <c r="CL236" s="30"/>
      <c r="CM236" s="32"/>
      <c r="CN236" s="32"/>
      <c r="CO236" s="32"/>
      <c r="CP236" s="32"/>
      <c r="CQ236" s="22"/>
      <c r="CR236" s="22"/>
      <c r="CS236" s="33"/>
      <c r="CT236" s="33"/>
      <c r="CU236" s="22"/>
      <c r="CV236" s="22"/>
      <c r="CW236" s="22"/>
      <c r="CX236" s="33"/>
      <c r="CY236" s="22"/>
      <c r="CZ236" s="22"/>
      <c r="DA236" s="22"/>
      <c r="DB236" s="32"/>
      <c r="DC236" s="22"/>
      <c r="DD236" s="22"/>
      <c r="DE236" s="22"/>
      <c r="DF236" s="22"/>
      <c r="DH236" s="22"/>
      <c r="DI236" s="22"/>
      <c r="DJ236" s="22"/>
      <c r="DM236" s="22"/>
      <c r="DN236" s="22"/>
      <c r="DR236" s="22"/>
      <c r="DV236" s="22"/>
      <c r="EA236" s="22"/>
    </row>
    <row r="237" spans="1:131" ht="12">
      <c r="A237" s="3" t="s">
        <v>240</v>
      </c>
      <c r="B237" s="12" t="s">
        <v>63</v>
      </c>
      <c r="C237" s="5" t="s">
        <v>35</v>
      </c>
      <c r="D237" s="5" t="s">
        <v>2</v>
      </c>
      <c r="E237" s="5" t="s">
        <v>15</v>
      </c>
      <c r="F237" s="5" t="s">
        <v>187</v>
      </c>
      <c r="G237" s="5" t="s">
        <v>13</v>
      </c>
      <c r="H237" s="12" t="s">
        <v>151</v>
      </c>
      <c r="I237" s="12"/>
      <c r="J237" s="12" t="s">
        <v>241</v>
      </c>
      <c r="K237" s="13">
        <v>261.353</v>
      </c>
      <c r="L237" s="14">
        <v>2.852146846153846</v>
      </c>
      <c r="M237" s="14">
        <v>0</v>
      </c>
      <c r="N237" s="13">
        <v>0</v>
      </c>
      <c r="O237" s="14">
        <v>0</v>
      </c>
      <c r="P237" s="14">
        <v>0</v>
      </c>
      <c r="Q237" s="13">
        <v>133.477</v>
      </c>
      <c r="R237" s="14">
        <v>1.4566377692307693</v>
      </c>
      <c r="S237" s="14">
        <v>0</v>
      </c>
      <c r="T237" s="13">
        <v>69.55</v>
      </c>
      <c r="U237" s="14">
        <v>0.759</v>
      </c>
      <c r="V237" s="14">
        <v>0</v>
      </c>
      <c r="W237" s="5" t="s">
        <v>213</v>
      </c>
      <c r="X237" s="5" t="s">
        <v>214</v>
      </c>
      <c r="Y237" s="6" t="s">
        <v>151</v>
      </c>
      <c r="Z237" s="12"/>
      <c r="AA237" s="15"/>
      <c r="AB237" s="23"/>
      <c r="AC237" s="19"/>
      <c r="AD237" s="23"/>
      <c r="AE237" s="23"/>
      <c r="AF237" s="19"/>
      <c r="AG237" s="20"/>
      <c r="AH237" s="23"/>
      <c r="AI237" s="19"/>
      <c r="AJ237" s="20"/>
      <c r="AK237" s="23"/>
      <c r="AL237" s="19"/>
      <c r="AM237" s="20"/>
      <c r="AN237" s="23"/>
      <c r="AO237" s="19"/>
      <c r="AP237" s="20"/>
      <c r="AQ237" s="23"/>
      <c r="AT237" s="24"/>
      <c r="AU237" s="24"/>
      <c r="AV237" s="24"/>
      <c r="AW237" s="25"/>
      <c r="AX237" s="25"/>
      <c r="AY237" s="19"/>
      <c r="AZ237" s="20"/>
      <c r="BA237" s="19"/>
      <c r="BB237" s="26"/>
      <c r="BC237" s="26"/>
      <c r="BD237" s="23"/>
      <c r="BE237" s="20"/>
      <c r="BF237" s="20"/>
      <c r="BH237" s="19"/>
      <c r="BI237" s="27"/>
      <c r="BJ237" s="27"/>
      <c r="BK237" s="28"/>
      <c r="BL237" s="29"/>
      <c r="BM237" s="27"/>
      <c r="BN237" s="29"/>
      <c r="BO237" s="19"/>
      <c r="BP237" s="23"/>
      <c r="BQ237" s="20"/>
      <c r="BR237" s="28"/>
      <c r="BS237" s="27"/>
      <c r="BT237" s="29"/>
      <c r="BU237" s="28"/>
      <c r="BV237" s="27"/>
      <c r="BW237" s="29"/>
      <c r="BX237" s="28"/>
      <c r="BY237" s="27"/>
      <c r="BZ237" s="29"/>
      <c r="CA237" s="28"/>
      <c r="CB237" s="27"/>
      <c r="CC237" s="29"/>
      <c r="CD237" s="28"/>
      <c r="CE237" s="27"/>
      <c r="CG237" s="30"/>
      <c r="CH237" s="31"/>
      <c r="CI237" s="31"/>
      <c r="CJ237" s="31"/>
      <c r="CK237" s="30"/>
      <c r="CL237" s="30"/>
      <c r="CM237" s="32"/>
      <c r="CN237" s="32"/>
      <c r="CO237" s="32"/>
      <c r="CP237" s="32"/>
      <c r="CQ237" s="22"/>
      <c r="CR237" s="22"/>
      <c r="CS237" s="33"/>
      <c r="CT237" s="33"/>
      <c r="CU237" s="22"/>
      <c r="CV237" s="22"/>
      <c r="CW237" s="22"/>
      <c r="CX237" s="33"/>
      <c r="CY237" s="22"/>
      <c r="CZ237" s="22"/>
      <c r="DA237" s="22"/>
      <c r="DB237" s="32"/>
      <c r="DC237" s="22"/>
      <c r="DD237" s="22"/>
      <c r="DE237" s="22"/>
      <c r="DF237" s="22"/>
      <c r="DH237" s="22"/>
      <c r="DI237" s="22"/>
      <c r="DJ237" s="22"/>
      <c r="DM237" s="22"/>
      <c r="DN237" s="22"/>
      <c r="DR237" s="22"/>
      <c r="DV237" s="22"/>
      <c r="EA237" s="22"/>
    </row>
    <row r="238" spans="1:27" s="3" customFormat="1" ht="12">
      <c r="A238" s="3" t="s">
        <v>245</v>
      </c>
      <c r="B238" s="12" t="s">
        <v>63</v>
      </c>
      <c r="C238" s="5" t="s">
        <v>35</v>
      </c>
      <c r="D238" s="5" t="s">
        <v>2</v>
      </c>
      <c r="E238" s="5" t="s">
        <v>20</v>
      </c>
      <c r="F238" s="5" t="s">
        <v>187</v>
      </c>
      <c r="G238" s="5" t="s">
        <v>13</v>
      </c>
      <c r="H238" s="12" t="s">
        <v>151</v>
      </c>
      <c r="I238" s="12" t="s">
        <v>256</v>
      </c>
      <c r="J238" s="12" t="s">
        <v>246</v>
      </c>
      <c r="K238" s="13">
        <v>91.56</v>
      </c>
      <c r="L238" s="14">
        <v>0</v>
      </c>
      <c r="M238" s="14">
        <v>0</v>
      </c>
      <c r="N238" s="13">
        <v>0</v>
      </c>
      <c r="O238" s="14">
        <v>0</v>
      </c>
      <c r="P238" s="14">
        <v>0</v>
      </c>
      <c r="Q238" s="13">
        <v>0</v>
      </c>
      <c r="R238" s="14">
        <v>0</v>
      </c>
      <c r="S238" s="14">
        <v>0</v>
      </c>
      <c r="T238" s="13">
        <v>0</v>
      </c>
      <c r="U238" s="14">
        <v>0</v>
      </c>
      <c r="V238" s="14">
        <v>0</v>
      </c>
      <c r="W238" s="5" t="s">
        <v>220</v>
      </c>
      <c r="X238" s="5" t="s">
        <v>214</v>
      </c>
      <c r="Y238" s="6" t="s">
        <v>151</v>
      </c>
      <c r="Z238" s="12" t="s">
        <v>247</v>
      </c>
      <c r="AA238" s="15"/>
    </row>
    <row r="239" spans="1:27" s="3" customFormat="1" ht="12">
      <c r="A239" s="3" t="s">
        <v>242</v>
      </c>
      <c r="B239" s="12" t="s">
        <v>63</v>
      </c>
      <c r="C239" s="5" t="s">
        <v>35</v>
      </c>
      <c r="D239" s="5" t="s">
        <v>2</v>
      </c>
      <c r="E239" s="5" t="s">
        <v>191</v>
      </c>
      <c r="F239" s="5" t="s">
        <v>218</v>
      </c>
      <c r="G239" s="5" t="s">
        <v>218</v>
      </c>
      <c r="H239" s="12" t="s">
        <v>151</v>
      </c>
      <c r="I239" s="12"/>
      <c r="J239" s="12" t="s">
        <v>243</v>
      </c>
      <c r="K239" s="13">
        <v>0</v>
      </c>
      <c r="L239" s="14">
        <v>0</v>
      </c>
      <c r="M239" s="14">
        <v>0</v>
      </c>
      <c r="N239" s="13">
        <v>104</v>
      </c>
      <c r="O239" s="14">
        <v>0</v>
      </c>
      <c r="P239" s="14">
        <v>0</v>
      </c>
      <c r="Q239" s="13">
        <v>0</v>
      </c>
      <c r="R239" s="14">
        <v>0</v>
      </c>
      <c r="S239" s="14">
        <v>0</v>
      </c>
      <c r="T239" s="13">
        <v>243</v>
      </c>
      <c r="U239" s="14">
        <v>0</v>
      </c>
      <c r="V239" s="14">
        <v>0</v>
      </c>
      <c r="W239" s="5" t="s">
        <v>220</v>
      </c>
      <c r="X239" s="5" t="s">
        <v>214</v>
      </c>
      <c r="Y239" s="6" t="s">
        <v>151</v>
      </c>
      <c r="Z239" s="12" t="s">
        <v>244</v>
      </c>
      <c r="AA239" s="15"/>
    </row>
    <row r="240" spans="2:27" s="3" customFormat="1" ht="12">
      <c r="B240" s="12" t="s">
        <v>63</v>
      </c>
      <c r="C240" s="5" t="s">
        <v>30</v>
      </c>
      <c r="D240" s="5" t="s">
        <v>2</v>
      </c>
      <c r="E240" s="5" t="s">
        <v>15</v>
      </c>
      <c r="F240" s="5" t="s">
        <v>187</v>
      </c>
      <c r="G240" s="5" t="s">
        <v>187</v>
      </c>
      <c r="H240" s="12"/>
      <c r="I240" s="12" t="s">
        <v>364</v>
      </c>
      <c r="J240" s="12" t="s">
        <v>492</v>
      </c>
      <c r="K240" s="13">
        <v>19.21</v>
      </c>
      <c r="L240" s="14">
        <v>0.1985076923076923</v>
      </c>
      <c r="M240" s="14"/>
      <c r="N240" s="13"/>
      <c r="O240" s="14"/>
      <c r="P240" s="14"/>
      <c r="Q240" s="13">
        <v>4.52</v>
      </c>
      <c r="R240" s="14">
        <v>0.046707692307692304</v>
      </c>
      <c r="S240" s="14"/>
      <c r="T240" s="13"/>
      <c r="U240" s="14"/>
      <c r="V240" s="14"/>
      <c r="W240" s="5" t="s">
        <v>213</v>
      </c>
      <c r="X240" s="5" t="s">
        <v>214</v>
      </c>
      <c r="Y240" s="6"/>
      <c r="Z240" s="12" t="s">
        <v>373</v>
      </c>
      <c r="AA240" s="15"/>
    </row>
    <row r="241" spans="2:27" s="3" customFormat="1" ht="12">
      <c r="B241" s="12" t="s">
        <v>63</v>
      </c>
      <c r="C241" s="5" t="s">
        <v>30</v>
      </c>
      <c r="D241" s="5" t="s">
        <v>2</v>
      </c>
      <c r="E241" s="5" t="s">
        <v>12</v>
      </c>
      <c r="F241" s="7" t="s">
        <v>26</v>
      </c>
      <c r="G241" s="7" t="s">
        <v>26</v>
      </c>
      <c r="H241" s="12"/>
      <c r="I241" s="12" t="s">
        <v>339</v>
      </c>
      <c r="J241" s="12" t="s">
        <v>493</v>
      </c>
      <c r="K241" s="13">
        <v>180</v>
      </c>
      <c r="L241" s="14"/>
      <c r="M241" s="14"/>
      <c r="N241" s="13"/>
      <c r="O241" s="14"/>
      <c r="P241" s="14"/>
      <c r="Q241" s="13"/>
      <c r="R241" s="14"/>
      <c r="S241" s="14"/>
      <c r="T241" s="13"/>
      <c r="U241" s="14"/>
      <c r="V241" s="14"/>
      <c r="W241" s="5" t="s">
        <v>220</v>
      </c>
      <c r="X241" s="5" t="s">
        <v>205</v>
      </c>
      <c r="Y241" s="6"/>
      <c r="Z241" s="12" t="s">
        <v>355</v>
      </c>
      <c r="AA241" s="15"/>
    </row>
    <row r="242" spans="2:27" s="3" customFormat="1" ht="12">
      <c r="B242" s="12" t="s">
        <v>64</v>
      </c>
      <c r="C242" s="5" t="s">
        <v>30</v>
      </c>
      <c r="D242" s="5" t="s">
        <v>2</v>
      </c>
      <c r="E242" s="5" t="s">
        <v>20</v>
      </c>
      <c r="F242" s="5" t="s">
        <v>187</v>
      </c>
      <c r="G242" s="5" t="s">
        <v>13</v>
      </c>
      <c r="H242" s="12"/>
      <c r="I242" s="12" t="s">
        <v>362</v>
      </c>
      <c r="J242" s="12"/>
      <c r="K242" s="13">
        <v>79.1</v>
      </c>
      <c r="L242" s="14"/>
      <c r="M242" s="14"/>
      <c r="N242" s="13"/>
      <c r="O242" s="14"/>
      <c r="P242" s="14"/>
      <c r="Q242" s="13"/>
      <c r="R242" s="14"/>
      <c r="S242" s="14"/>
      <c r="T242" s="13"/>
      <c r="U242" s="14"/>
      <c r="V242" s="14"/>
      <c r="W242" s="5" t="s">
        <v>220</v>
      </c>
      <c r="X242" s="5" t="s">
        <v>214</v>
      </c>
      <c r="Y242" s="6"/>
      <c r="Z242" s="12" t="s">
        <v>363</v>
      </c>
      <c r="AA242" s="15"/>
    </row>
    <row r="243" spans="2:27" s="3" customFormat="1" ht="12">
      <c r="B243" s="12" t="s">
        <v>64</v>
      </c>
      <c r="C243" s="5" t="s">
        <v>30</v>
      </c>
      <c r="D243" s="5" t="s">
        <v>2</v>
      </c>
      <c r="E243" s="5" t="s">
        <v>15</v>
      </c>
      <c r="F243" s="5" t="s">
        <v>187</v>
      </c>
      <c r="G243" s="5" t="s">
        <v>13</v>
      </c>
      <c r="H243" s="12"/>
      <c r="I243" s="12" t="s">
        <v>364</v>
      </c>
      <c r="J243" s="12" t="s">
        <v>494</v>
      </c>
      <c r="K243" s="13">
        <v>58.5</v>
      </c>
      <c r="L243" s="14">
        <v>0.1</v>
      </c>
      <c r="M243" s="14"/>
      <c r="N243" s="13"/>
      <c r="O243" s="14"/>
      <c r="P243" s="14"/>
      <c r="Q243" s="13"/>
      <c r="R243" s="14"/>
      <c r="S243" s="14"/>
      <c r="T243" s="13">
        <v>87.75</v>
      </c>
      <c r="U243" s="14">
        <v>0.21</v>
      </c>
      <c r="V243" s="14"/>
      <c r="W243" s="5" t="s">
        <v>220</v>
      </c>
      <c r="X243" s="5" t="s">
        <v>214</v>
      </c>
      <c r="Y243" s="6"/>
      <c r="Z243" s="12" t="s">
        <v>452</v>
      </c>
      <c r="AA243" s="15"/>
    </row>
    <row r="244" spans="2:27" s="3" customFormat="1" ht="12">
      <c r="B244" s="12" t="s">
        <v>64</v>
      </c>
      <c r="C244" s="5" t="s">
        <v>30</v>
      </c>
      <c r="D244" s="5" t="s">
        <v>2</v>
      </c>
      <c r="E244" s="5" t="s">
        <v>12</v>
      </c>
      <c r="F244" s="7" t="s">
        <v>26</v>
      </c>
      <c r="G244" s="7" t="s">
        <v>26</v>
      </c>
      <c r="H244" s="12"/>
      <c r="I244" s="12" t="s">
        <v>339</v>
      </c>
      <c r="J244" s="12" t="s">
        <v>495</v>
      </c>
      <c r="K244" s="13">
        <v>211.968</v>
      </c>
      <c r="L244" s="14"/>
      <c r="M244" s="14"/>
      <c r="N244" s="13"/>
      <c r="O244" s="14"/>
      <c r="P244" s="14"/>
      <c r="Q244" s="13"/>
      <c r="R244" s="14"/>
      <c r="S244" s="14"/>
      <c r="T244" s="13"/>
      <c r="U244" s="14"/>
      <c r="V244" s="14"/>
      <c r="W244" s="5" t="s">
        <v>220</v>
      </c>
      <c r="X244" s="5" t="s">
        <v>205</v>
      </c>
      <c r="Y244" s="6"/>
      <c r="Z244" s="12" t="s">
        <v>454</v>
      </c>
      <c r="AA244" s="15"/>
    </row>
    <row r="245" spans="2:27" s="3" customFormat="1" ht="12">
      <c r="B245" s="12" t="s">
        <v>64</v>
      </c>
      <c r="C245" s="5" t="s">
        <v>30</v>
      </c>
      <c r="D245" s="5" t="s">
        <v>2</v>
      </c>
      <c r="E245" s="5" t="s">
        <v>21</v>
      </c>
      <c r="F245" s="5" t="s">
        <v>218</v>
      </c>
      <c r="G245" s="5" t="s">
        <v>218</v>
      </c>
      <c r="H245" s="12"/>
      <c r="I245" s="12" t="s">
        <v>342</v>
      </c>
      <c r="J245" s="12" t="s">
        <v>496</v>
      </c>
      <c r="K245" s="13">
        <v>134.47</v>
      </c>
      <c r="L245" s="14"/>
      <c r="M245" s="14"/>
      <c r="N245" s="13"/>
      <c r="O245" s="14"/>
      <c r="P245" s="14"/>
      <c r="Q245" s="13"/>
      <c r="R245" s="14"/>
      <c r="S245" s="14"/>
      <c r="T245" s="13"/>
      <c r="U245" s="14"/>
      <c r="V245" s="14"/>
      <c r="W245" s="5" t="s">
        <v>220</v>
      </c>
      <c r="X245" s="5" t="s">
        <v>205</v>
      </c>
      <c r="Y245" s="6"/>
      <c r="Z245" s="12" t="s">
        <v>497</v>
      </c>
      <c r="AA245" s="15"/>
    </row>
    <row r="246" spans="2:27" s="3" customFormat="1" ht="12">
      <c r="B246" s="12" t="s">
        <v>64</v>
      </c>
      <c r="C246" s="7" t="s">
        <v>31</v>
      </c>
      <c r="D246" s="5" t="s">
        <v>2</v>
      </c>
      <c r="E246" s="5" t="s">
        <v>20</v>
      </c>
      <c r="F246" s="5" t="s">
        <v>187</v>
      </c>
      <c r="G246" s="5" t="s">
        <v>187</v>
      </c>
      <c r="H246" s="16"/>
      <c r="I246" s="8" t="s">
        <v>796</v>
      </c>
      <c r="J246" s="16" t="s">
        <v>192</v>
      </c>
      <c r="K246" s="21">
        <v>32.1</v>
      </c>
      <c r="L246" s="10">
        <v>0</v>
      </c>
      <c r="M246" s="10"/>
      <c r="N246" s="9">
        <v>0</v>
      </c>
      <c r="O246" s="10">
        <v>0</v>
      </c>
      <c r="P246" s="10"/>
      <c r="Q246" s="9">
        <v>0</v>
      </c>
      <c r="R246" s="10">
        <v>0</v>
      </c>
      <c r="S246" s="10"/>
      <c r="T246" s="9">
        <v>0</v>
      </c>
      <c r="U246" s="10">
        <v>0</v>
      </c>
      <c r="V246" s="10"/>
      <c r="W246" s="7" t="s">
        <v>220</v>
      </c>
      <c r="X246" s="7" t="s">
        <v>214</v>
      </c>
      <c r="Y246" s="8"/>
      <c r="Z246" s="8" t="s">
        <v>797</v>
      </c>
      <c r="AA246" s="8"/>
    </row>
    <row r="247" spans="2:27" s="3" customFormat="1" ht="12">
      <c r="B247" s="12" t="s">
        <v>64</v>
      </c>
      <c r="C247" s="7" t="s">
        <v>31</v>
      </c>
      <c r="D247" s="5" t="s">
        <v>2</v>
      </c>
      <c r="E247" s="5" t="s">
        <v>15</v>
      </c>
      <c r="F247" s="7" t="s">
        <v>187</v>
      </c>
      <c r="G247" s="7" t="s">
        <v>13</v>
      </c>
      <c r="H247" s="16"/>
      <c r="I247" s="8" t="s">
        <v>14</v>
      </c>
      <c r="J247" s="16" t="s">
        <v>796</v>
      </c>
      <c r="K247" s="21">
        <v>83.765</v>
      </c>
      <c r="L247" s="10">
        <v>0.9</v>
      </c>
      <c r="M247" s="10"/>
      <c r="N247" s="9">
        <v>0</v>
      </c>
      <c r="O247" s="10">
        <v>0</v>
      </c>
      <c r="P247" s="10"/>
      <c r="Q247" s="9">
        <v>0</v>
      </c>
      <c r="R247" s="10">
        <v>0</v>
      </c>
      <c r="S247" s="10"/>
      <c r="T247" s="9">
        <v>225.648</v>
      </c>
      <c r="U247" s="10">
        <v>1.3</v>
      </c>
      <c r="V247" s="10"/>
      <c r="W247" s="7" t="s">
        <v>220</v>
      </c>
      <c r="X247" s="7" t="s">
        <v>214</v>
      </c>
      <c r="Y247" s="8"/>
      <c r="Z247" s="8" t="s">
        <v>797</v>
      </c>
      <c r="AA247" s="8"/>
    </row>
    <row r="248" spans="2:27" s="3" customFormat="1" ht="12">
      <c r="B248" s="12" t="s">
        <v>64</v>
      </c>
      <c r="C248" s="7" t="s">
        <v>31</v>
      </c>
      <c r="D248" s="5" t="s">
        <v>2</v>
      </c>
      <c r="E248" s="5" t="s">
        <v>21</v>
      </c>
      <c r="F248" s="5" t="s">
        <v>218</v>
      </c>
      <c r="G248" s="5" t="s">
        <v>218</v>
      </c>
      <c r="H248" s="16"/>
      <c r="I248" s="8" t="s">
        <v>26</v>
      </c>
      <c r="J248" s="16" t="s">
        <v>799</v>
      </c>
      <c r="K248" s="21">
        <v>54.57</v>
      </c>
      <c r="L248" s="10">
        <v>0</v>
      </c>
      <c r="M248" s="10"/>
      <c r="N248" s="9">
        <v>0</v>
      </c>
      <c r="O248" s="10">
        <v>0</v>
      </c>
      <c r="P248" s="10"/>
      <c r="Q248" s="9">
        <v>0</v>
      </c>
      <c r="R248" s="10">
        <v>0</v>
      </c>
      <c r="S248" s="10"/>
      <c r="T248" s="9">
        <v>0</v>
      </c>
      <c r="U248" s="10">
        <v>0</v>
      </c>
      <c r="V248" s="10"/>
      <c r="W248" s="7" t="s">
        <v>220</v>
      </c>
      <c r="X248" s="7" t="s">
        <v>205</v>
      </c>
      <c r="Y248" s="8"/>
      <c r="Z248" s="8" t="s">
        <v>797</v>
      </c>
      <c r="AA248" s="8"/>
    </row>
    <row r="249" spans="2:27" s="3" customFormat="1" ht="12">
      <c r="B249" s="12" t="s">
        <v>65</v>
      </c>
      <c r="C249" s="5" t="s">
        <v>30</v>
      </c>
      <c r="D249" s="5" t="s">
        <v>2</v>
      </c>
      <c r="E249" s="5" t="s">
        <v>15</v>
      </c>
      <c r="F249" s="5" t="s">
        <v>187</v>
      </c>
      <c r="G249" s="7" t="s">
        <v>13</v>
      </c>
      <c r="H249" s="12"/>
      <c r="I249" s="12" t="s">
        <v>364</v>
      </c>
      <c r="J249" s="12" t="s">
        <v>498</v>
      </c>
      <c r="K249" s="13"/>
      <c r="L249" s="14"/>
      <c r="M249" s="14"/>
      <c r="N249" s="13">
        <v>152.55</v>
      </c>
      <c r="O249" s="14">
        <v>0.1775</v>
      </c>
      <c r="P249" s="14"/>
      <c r="Q249" s="13"/>
      <c r="R249" s="14"/>
      <c r="S249" s="14"/>
      <c r="T249" s="13">
        <v>84.75</v>
      </c>
      <c r="U249" s="14">
        <v>0.09861111111111111</v>
      </c>
      <c r="V249" s="14"/>
      <c r="W249" s="5" t="s">
        <v>213</v>
      </c>
      <c r="X249" s="5" t="s">
        <v>214</v>
      </c>
      <c r="Y249" s="6"/>
      <c r="Z249" s="12" t="s">
        <v>373</v>
      </c>
      <c r="AA249" s="15"/>
    </row>
    <row r="250" spans="2:27" s="3" customFormat="1" ht="12">
      <c r="B250" s="12" t="s">
        <v>65</v>
      </c>
      <c r="C250" s="5" t="s">
        <v>30</v>
      </c>
      <c r="D250" s="5" t="s">
        <v>2</v>
      </c>
      <c r="E250" s="5" t="s">
        <v>20</v>
      </c>
      <c r="F250" s="5" t="s">
        <v>187</v>
      </c>
      <c r="G250" s="5" t="s">
        <v>13</v>
      </c>
      <c r="H250" s="12"/>
      <c r="I250" s="12" t="s">
        <v>362</v>
      </c>
      <c r="J250" s="12"/>
      <c r="K250" s="13"/>
      <c r="L250" s="14"/>
      <c r="M250" s="14"/>
      <c r="N250" s="13">
        <v>79.1</v>
      </c>
      <c r="O250" s="14"/>
      <c r="P250" s="14"/>
      <c r="Q250" s="13"/>
      <c r="R250" s="14"/>
      <c r="S250" s="14"/>
      <c r="T250" s="13"/>
      <c r="U250" s="14"/>
      <c r="V250" s="14"/>
      <c r="W250" s="5" t="s">
        <v>220</v>
      </c>
      <c r="X250" s="5" t="s">
        <v>214</v>
      </c>
      <c r="Y250" s="6"/>
      <c r="Z250" s="12" t="s">
        <v>363</v>
      </c>
      <c r="AA250" s="15"/>
    </row>
    <row r="251" spans="2:27" s="3" customFormat="1" ht="12">
      <c r="B251" s="12" t="s">
        <v>65</v>
      </c>
      <c r="C251" s="5" t="s">
        <v>30</v>
      </c>
      <c r="D251" s="5" t="s">
        <v>2</v>
      </c>
      <c r="E251" s="5" t="s">
        <v>12</v>
      </c>
      <c r="F251" s="7" t="s">
        <v>26</v>
      </c>
      <c r="G251" s="7" t="s">
        <v>26</v>
      </c>
      <c r="H251" s="12"/>
      <c r="I251" s="12" t="s">
        <v>339</v>
      </c>
      <c r="J251" s="12" t="s">
        <v>499</v>
      </c>
      <c r="K251" s="13"/>
      <c r="L251" s="14"/>
      <c r="M251" s="14"/>
      <c r="N251" s="13"/>
      <c r="O251" s="14"/>
      <c r="P251" s="14"/>
      <c r="Q251" s="13">
        <v>180</v>
      </c>
      <c r="R251" s="14"/>
      <c r="S251" s="14"/>
      <c r="T251" s="13"/>
      <c r="U251" s="14"/>
      <c r="V251" s="14"/>
      <c r="W251" s="5" t="s">
        <v>220</v>
      </c>
      <c r="X251" s="5" t="s">
        <v>205</v>
      </c>
      <c r="Y251" s="6"/>
      <c r="Z251" s="12" t="s">
        <v>429</v>
      </c>
      <c r="AA251" s="15"/>
    </row>
    <row r="252" spans="2:27" s="3" customFormat="1" ht="12">
      <c r="B252" s="12" t="s">
        <v>65</v>
      </c>
      <c r="C252" s="5" t="s">
        <v>30</v>
      </c>
      <c r="D252" s="5" t="s">
        <v>2</v>
      </c>
      <c r="E252" s="5" t="s">
        <v>191</v>
      </c>
      <c r="F252" s="5" t="s">
        <v>218</v>
      </c>
      <c r="G252" s="5" t="s">
        <v>218</v>
      </c>
      <c r="H252" s="12"/>
      <c r="I252" s="12" t="s">
        <v>350</v>
      </c>
      <c r="J252" s="12" t="s">
        <v>500</v>
      </c>
      <c r="K252" s="13">
        <v>49.155</v>
      </c>
      <c r="L252" s="14"/>
      <c r="M252" s="14"/>
      <c r="N252" s="13"/>
      <c r="O252" s="14"/>
      <c r="P252" s="14"/>
      <c r="Q252" s="13"/>
      <c r="R252" s="14"/>
      <c r="S252" s="14"/>
      <c r="T252" s="13">
        <v>49.155</v>
      </c>
      <c r="U252" s="14"/>
      <c r="V252" s="14"/>
      <c r="W252" s="5" t="s">
        <v>220</v>
      </c>
      <c r="X252" s="5" t="s">
        <v>214</v>
      </c>
      <c r="Y252" s="6"/>
      <c r="Z252" s="12" t="s">
        <v>501</v>
      </c>
      <c r="AA252" s="15"/>
    </row>
    <row r="253" spans="2:27" s="3" customFormat="1" ht="12">
      <c r="B253" s="12" t="s">
        <v>65</v>
      </c>
      <c r="C253" s="7" t="s">
        <v>31</v>
      </c>
      <c r="D253" s="5" t="s">
        <v>2</v>
      </c>
      <c r="E253" s="5" t="s">
        <v>15</v>
      </c>
      <c r="F253" s="5" t="s">
        <v>187</v>
      </c>
      <c r="G253" s="7" t="s">
        <v>13</v>
      </c>
      <c r="H253" s="16"/>
      <c r="I253" s="8" t="s">
        <v>14</v>
      </c>
      <c r="J253" s="16" t="s">
        <v>796</v>
      </c>
      <c r="K253" s="9">
        <v>0</v>
      </c>
      <c r="L253" s="10">
        <v>0</v>
      </c>
      <c r="M253" s="10"/>
      <c r="N253" s="9">
        <v>119.9</v>
      </c>
      <c r="O253" s="10">
        <v>0.1446296296296296</v>
      </c>
      <c r="P253" s="10"/>
      <c r="Q253" s="9">
        <v>0</v>
      </c>
      <c r="R253" s="10">
        <v>0</v>
      </c>
      <c r="S253" s="10"/>
      <c r="T253" s="9">
        <v>0</v>
      </c>
      <c r="U253" s="10">
        <v>0</v>
      </c>
      <c r="V253" s="10"/>
      <c r="W253" s="7" t="s">
        <v>213</v>
      </c>
      <c r="X253" s="7" t="s">
        <v>214</v>
      </c>
      <c r="Y253" s="8"/>
      <c r="Z253" s="8" t="s">
        <v>797</v>
      </c>
      <c r="AA253" s="8"/>
    </row>
    <row r="254" spans="2:27" s="3" customFormat="1" ht="12">
      <c r="B254" s="12" t="s">
        <v>65</v>
      </c>
      <c r="C254" s="7" t="s">
        <v>31</v>
      </c>
      <c r="D254" s="5" t="s">
        <v>2</v>
      </c>
      <c r="E254" s="5" t="s">
        <v>20</v>
      </c>
      <c r="F254" s="5" t="s">
        <v>187</v>
      </c>
      <c r="G254" s="5" t="s">
        <v>187</v>
      </c>
      <c r="H254" s="16"/>
      <c r="I254" s="8" t="s">
        <v>796</v>
      </c>
      <c r="J254" s="16" t="s">
        <v>192</v>
      </c>
      <c r="K254" s="9">
        <v>0</v>
      </c>
      <c r="L254" s="10">
        <v>0</v>
      </c>
      <c r="M254" s="10"/>
      <c r="N254" s="9">
        <v>32.1</v>
      </c>
      <c r="O254" s="10">
        <v>0</v>
      </c>
      <c r="P254" s="10"/>
      <c r="Q254" s="9">
        <v>0</v>
      </c>
      <c r="R254" s="10">
        <v>0</v>
      </c>
      <c r="S254" s="10"/>
      <c r="T254" s="9">
        <v>0</v>
      </c>
      <c r="U254" s="10">
        <v>0</v>
      </c>
      <c r="V254" s="10"/>
      <c r="W254" s="7" t="s">
        <v>220</v>
      </c>
      <c r="X254" s="7" t="s">
        <v>214</v>
      </c>
      <c r="Y254" s="8"/>
      <c r="Z254" s="8" t="s">
        <v>797</v>
      </c>
      <c r="AA254" s="8"/>
    </row>
    <row r="255" spans="2:27" s="3" customFormat="1" ht="12">
      <c r="B255" s="12" t="s">
        <v>65</v>
      </c>
      <c r="C255" s="7" t="s">
        <v>31</v>
      </c>
      <c r="D255" s="5" t="s">
        <v>2</v>
      </c>
      <c r="E255" s="5" t="s">
        <v>191</v>
      </c>
      <c r="F255" s="5" t="s">
        <v>218</v>
      </c>
      <c r="G255" s="5" t="s">
        <v>218</v>
      </c>
      <c r="H255" s="16"/>
      <c r="I255" s="8" t="s">
        <v>14</v>
      </c>
      <c r="J255" s="16" t="s">
        <v>805</v>
      </c>
      <c r="K255" s="9">
        <v>0</v>
      </c>
      <c r="L255" s="10">
        <v>0</v>
      </c>
      <c r="M255" s="10"/>
      <c r="N255" s="9">
        <v>18.966</v>
      </c>
      <c r="O255" s="10">
        <v>0</v>
      </c>
      <c r="P255" s="10">
        <v>0.18</v>
      </c>
      <c r="Q255" s="9">
        <v>0</v>
      </c>
      <c r="R255" s="10">
        <v>0</v>
      </c>
      <c r="S255" s="10"/>
      <c r="T255" s="9">
        <v>44.254</v>
      </c>
      <c r="U255" s="10">
        <v>0</v>
      </c>
      <c r="V255" s="10">
        <v>0.41999999999999993</v>
      </c>
      <c r="W255" s="7" t="s">
        <v>220</v>
      </c>
      <c r="X255" s="7" t="s">
        <v>214</v>
      </c>
      <c r="Y255" s="8"/>
      <c r="Z255" s="8" t="s">
        <v>797</v>
      </c>
      <c r="AA255" s="8" t="s">
        <v>843</v>
      </c>
    </row>
    <row r="256" spans="1:27" s="3" customFormat="1" ht="12">
      <c r="A256" s="3" t="s">
        <v>240</v>
      </c>
      <c r="B256" s="12" t="s">
        <v>164</v>
      </c>
      <c r="C256" s="5" t="s">
        <v>35</v>
      </c>
      <c r="D256" s="5" t="s">
        <v>2</v>
      </c>
      <c r="E256" s="5" t="s">
        <v>15</v>
      </c>
      <c r="F256" s="5" t="s">
        <v>187</v>
      </c>
      <c r="G256" s="5" t="s">
        <v>13</v>
      </c>
      <c r="H256" s="12" t="s">
        <v>151</v>
      </c>
      <c r="I256" s="12"/>
      <c r="J256" s="12" t="s">
        <v>282</v>
      </c>
      <c r="K256" s="13">
        <v>152.6</v>
      </c>
      <c r="L256" s="14">
        <v>0.2877777777777778</v>
      </c>
      <c r="M256" s="14">
        <v>0</v>
      </c>
      <c r="N256" s="13">
        <v>0</v>
      </c>
      <c r="O256" s="14">
        <v>0</v>
      </c>
      <c r="P256" s="14">
        <v>0</v>
      </c>
      <c r="Q256" s="13">
        <v>0</v>
      </c>
      <c r="R256" s="14">
        <v>0</v>
      </c>
      <c r="S256" s="14">
        <v>0</v>
      </c>
      <c r="T256" s="13">
        <v>0</v>
      </c>
      <c r="U256" s="14">
        <v>0</v>
      </c>
      <c r="V256" s="14">
        <v>0</v>
      </c>
      <c r="W256" s="5" t="s">
        <v>213</v>
      </c>
      <c r="X256" s="5" t="s">
        <v>214</v>
      </c>
      <c r="Y256" s="6" t="s">
        <v>151</v>
      </c>
      <c r="Z256" s="12" t="s">
        <v>283</v>
      </c>
      <c r="AA256" s="15"/>
    </row>
    <row r="257" spans="1:27" s="3" customFormat="1" ht="12">
      <c r="A257" s="3" t="s">
        <v>242</v>
      </c>
      <c r="B257" s="12" t="s">
        <v>164</v>
      </c>
      <c r="C257" s="5" t="s">
        <v>35</v>
      </c>
      <c r="D257" s="5" t="s">
        <v>2</v>
      </c>
      <c r="E257" s="5" t="s">
        <v>191</v>
      </c>
      <c r="F257" s="5" t="s">
        <v>218</v>
      </c>
      <c r="G257" s="5" t="s">
        <v>218</v>
      </c>
      <c r="H257" s="12" t="s">
        <v>151</v>
      </c>
      <c r="I257" s="12"/>
      <c r="J257" s="12" t="s">
        <v>243</v>
      </c>
      <c r="K257" s="13">
        <v>19</v>
      </c>
      <c r="L257" s="14">
        <v>0</v>
      </c>
      <c r="M257" s="14">
        <v>0</v>
      </c>
      <c r="N257" s="13">
        <v>0</v>
      </c>
      <c r="O257" s="14">
        <v>0</v>
      </c>
      <c r="P257" s="14">
        <v>0</v>
      </c>
      <c r="Q257" s="13">
        <v>0</v>
      </c>
      <c r="R257" s="14">
        <v>0</v>
      </c>
      <c r="S257" s="14">
        <v>0</v>
      </c>
      <c r="T257" s="13">
        <v>43</v>
      </c>
      <c r="U257" s="14">
        <v>0</v>
      </c>
      <c r="V257" s="14">
        <v>0</v>
      </c>
      <c r="W257" s="5" t="s">
        <v>220</v>
      </c>
      <c r="X257" s="5" t="s">
        <v>214</v>
      </c>
      <c r="Y257" s="6" t="s">
        <v>151</v>
      </c>
      <c r="Z257" s="12" t="s">
        <v>254</v>
      </c>
      <c r="AA257" s="15"/>
    </row>
    <row r="258" spans="2:27" s="3" customFormat="1" ht="12">
      <c r="B258" s="12" t="s">
        <v>164</v>
      </c>
      <c r="C258" s="5" t="s">
        <v>30</v>
      </c>
      <c r="D258" s="5" t="s">
        <v>2</v>
      </c>
      <c r="E258" s="5" t="s">
        <v>15</v>
      </c>
      <c r="F258" s="5" t="s">
        <v>187</v>
      </c>
      <c r="G258" s="7" t="s">
        <v>13</v>
      </c>
      <c r="H258" s="12"/>
      <c r="I258" s="12" t="s">
        <v>336</v>
      </c>
      <c r="J258" s="12" t="s">
        <v>502</v>
      </c>
      <c r="K258" s="13">
        <v>135.6</v>
      </c>
      <c r="L258" s="14">
        <v>0.24666666666666667</v>
      </c>
      <c r="M258" s="14"/>
      <c r="N258" s="13"/>
      <c r="O258" s="14"/>
      <c r="P258" s="14"/>
      <c r="Q258" s="13"/>
      <c r="R258" s="14"/>
      <c r="S258" s="14"/>
      <c r="T258" s="13">
        <v>180.8</v>
      </c>
      <c r="U258" s="14">
        <v>0.3288888888888889</v>
      </c>
      <c r="V258" s="14"/>
      <c r="W258" s="5" t="s">
        <v>213</v>
      </c>
      <c r="X258" s="5" t="s">
        <v>214</v>
      </c>
      <c r="Y258" s="6"/>
      <c r="Z258" s="12" t="s">
        <v>373</v>
      </c>
      <c r="AA258" s="15"/>
    </row>
    <row r="259" spans="2:27" s="3" customFormat="1" ht="12">
      <c r="B259" s="12" t="s">
        <v>164</v>
      </c>
      <c r="C259" s="5" t="s">
        <v>30</v>
      </c>
      <c r="D259" s="5" t="s">
        <v>2</v>
      </c>
      <c r="E259" s="5" t="s">
        <v>20</v>
      </c>
      <c r="F259" s="5" t="s">
        <v>187</v>
      </c>
      <c r="G259" s="5" t="s">
        <v>13</v>
      </c>
      <c r="H259" s="12"/>
      <c r="I259" s="12" t="s">
        <v>362</v>
      </c>
      <c r="J259" s="12"/>
      <c r="K259" s="13">
        <v>79.1</v>
      </c>
      <c r="L259" s="14"/>
      <c r="M259" s="14"/>
      <c r="N259" s="13"/>
      <c r="O259" s="14"/>
      <c r="P259" s="14"/>
      <c r="Q259" s="13"/>
      <c r="R259" s="14"/>
      <c r="S259" s="14"/>
      <c r="T259" s="13"/>
      <c r="U259" s="14"/>
      <c r="V259" s="14"/>
      <c r="W259" s="5" t="s">
        <v>220</v>
      </c>
      <c r="X259" s="5" t="s">
        <v>214</v>
      </c>
      <c r="Y259" s="6"/>
      <c r="Z259" s="12" t="s">
        <v>363</v>
      </c>
      <c r="AA259" s="15"/>
    </row>
    <row r="260" spans="2:27" s="3" customFormat="1" ht="12">
      <c r="B260" s="12" t="s">
        <v>164</v>
      </c>
      <c r="C260" s="5" t="s">
        <v>30</v>
      </c>
      <c r="D260" s="5" t="s">
        <v>2</v>
      </c>
      <c r="E260" s="5" t="s">
        <v>12</v>
      </c>
      <c r="F260" s="7" t="s">
        <v>26</v>
      </c>
      <c r="G260" s="7" t="s">
        <v>26</v>
      </c>
      <c r="H260" s="12"/>
      <c r="I260" s="12" t="s">
        <v>339</v>
      </c>
      <c r="J260" s="12" t="s">
        <v>503</v>
      </c>
      <c r="K260" s="13"/>
      <c r="L260" s="14"/>
      <c r="M260" s="14"/>
      <c r="N260" s="13"/>
      <c r="O260" s="14"/>
      <c r="P260" s="14"/>
      <c r="Q260" s="13">
        <v>180</v>
      </c>
      <c r="R260" s="14"/>
      <c r="S260" s="14"/>
      <c r="T260" s="13"/>
      <c r="U260" s="14"/>
      <c r="V260" s="14"/>
      <c r="W260" s="5" t="s">
        <v>220</v>
      </c>
      <c r="X260" s="5" t="s">
        <v>205</v>
      </c>
      <c r="Y260" s="6"/>
      <c r="Z260" s="12" t="s">
        <v>429</v>
      </c>
      <c r="AA260" s="15"/>
    </row>
    <row r="261" spans="2:27" s="3" customFormat="1" ht="12">
      <c r="B261" s="12" t="s">
        <v>164</v>
      </c>
      <c r="C261" s="5" t="s">
        <v>30</v>
      </c>
      <c r="D261" s="5" t="s">
        <v>2</v>
      </c>
      <c r="E261" s="5" t="s">
        <v>191</v>
      </c>
      <c r="F261" s="5" t="s">
        <v>218</v>
      </c>
      <c r="G261" s="5" t="s">
        <v>218</v>
      </c>
      <c r="H261" s="12"/>
      <c r="I261" s="12" t="s">
        <v>350</v>
      </c>
      <c r="J261" s="12" t="s">
        <v>504</v>
      </c>
      <c r="K261" s="13">
        <v>49.155</v>
      </c>
      <c r="L261" s="14"/>
      <c r="M261" s="14"/>
      <c r="N261" s="13"/>
      <c r="O261" s="14"/>
      <c r="P261" s="14"/>
      <c r="Q261" s="13"/>
      <c r="R261" s="14"/>
      <c r="S261" s="14"/>
      <c r="T261" s="13">
        <v>49.155</v>
      </c>
      <c r="U261" s="14"/>
      <c r="V261" s="14"/>
      <c r="W261" s="5" t="s">
        <v>220</v>
      </c>
      <c r="X261" s="5" t="s">
        <v>214</v>
      </c>
      <c r="Y261" s="6"/>
      <c r="Z261" s="12" t="s">
        <v>402</v>
      </c>
      <c r="AA261" s="15"/>
    </row>
    <row r="262" spans="2:27" s="3" customFormat="1" ht="12">
      <c r="B262" s="12" t="s">
        <v>66</v>
      </c>
      <c r="C262" s="5" t="s">
        <v>30</v>
      </c>
      <c r="D262" s="5" t="s">
        <v>2</v>
      </c>
      <c r="E262" s="5" t="s">
        <v>191</v>
      </c>
      <c r="F262" s="5" t="s">
        <v>218</v>
      </c>
      <c r="G262" s="5" t="s">
        <v>218</v>
      </c>
      <c r="H262" s="12"/>
      <c r="I262" s="12" t="s">
        <v>350</v>
      </c>
      <c r="J262" s="12" t="s">
        <v>507</v>
      </c>
      <c r="K262" s="13">
        <v>55.822</v>
      </c>
      <c r="L262" s="14"/>
      <c r="M262" s="14"/>
      <c r="N262" s="13"/>
      <c r="O262" s="14"/>
      <c r="P262" s="14"/>
      <c r="Q262" s="13"/>
      <c r="R262" s="14"/>
      <c r="S262" s="14"/>
      <c r="T262" s="13">
        <v>55.822</v>
      </c>
      <c r="U262" s="14"/>
      <c r="V262" s="14"/>
      <c r="W262" s="5" t="s">
        <v>220</v>
      </c>
      <c r="X262" s="5" t="s">
        <v>214</v>
      </c>
      <c r="Y262" s="6"/>
      <c r="Z262" s="12" t="s">
        <v>396</v>
      </c>
      <c r="AA262" s="15"/>
    </row>
    <row r="263" spans="2:27" s="3" customFormat="1" ht="12">
      <c r="B263" s="12" t="s">
        <v>66</v>
      </c>
      <c r="C263" s="5" t="s">
        <v>30</v>
      </c>
      <c r="D263" s="5" t="s">
        <v>2</v>
      </c>
      <c r="E263" s="5" t="s">
        <v>15</v>
      </c>
      <c r="F263" s="5" t="s">
        <v>187</v>
      </c>
      <c r="G263" s="7" t="s">
        <v>13</v>
      </c>
      <c r="H263" s="12"/>
      <c r="I263" s="12" t="s">
        <v>364</v>
      </c>
      <c r="J263" s="12" t="s">
        <v>505</v>
      </c>
      <c r="K263" s="13">
        <v>113</v>
      </c>
      <c r="L263" s="14">
        <v>0.611965811965812</v>
      </c>
      <c r="M263" s="14"/>
      <c r="N263" s="13"/>
      <c r="O263" s="14"/>
      <c r="P263" s="14"/>
      <c r="Q263" s="13">
        <v>110.74</v>
      </c>
      <c r="R263" s="14">
        <v>0.6</v>
      </c>
      <c r="S263" s="14"/>
      <c r="T263" s="13">
        <v>71.19</v>
      </c>
      <c r="U263" s="14">
        <v>0.39</v>
      </c>
      <c r="V263" s="14"/>
      <c r="W263" s="5" t="s">
        <v>213</v>
      </c>
      <c r="X263" s="5" t="s">
        <v>214</v>
      </c>
      <c r="Y263" s="6"/>
      <c r="Z263" s="12" t="s">
        <v>373</v>
      </c>
      <c r="AA263" s="15"/>
    </row>
    <row r="264" spans="2:27" s="3" customFormat="1" ht="12">
      <c r="B264" s="12" t="s">
        <v>66</v>
      </c>
      <c r="C264" s="5" t="s">
        <v>30</v>
      </c>
      <c r="D264" s="5" t="s">
        <v>2</v>
      </c>
      <c r="E264" s="5" t="s">
        <v>20</v>
      </c>
      <c r="F264" s="5" t="s">
        <v>187</v>
      </c>
      <c r="G264" s="5" t="s">
        <v>13</v>
      </c>
      <c r="H264" s="12"/>
      <c r="I264" s="12" t="s">
        <v>362</v>
      </c>
      <c r="J264" s="12"/>
      <c r="K264" s="13">
        <v>79.1</v>
      </c>
      <c r="L264" s="14"/>
      <c r="M264" s="14"/>
      <c r="N264" s="13"/>
      <c r="O264" s="14"/>
      <c r="P264" s="14"/>
      <c r="Q264" s="13"/>
      <c r="R264" s="14"/>
      <c r="S264" s="14"/>
      <c r="T264" s="13"/>
      <c r="U264" s="14"/>
      <c r="V264" s="14"/>
      <c r="W264" s="5" t="s">
        <v>220</v>
      </c>
      <c r="X264" s="5" t="s">
        <v>214</v>
      </c>
      <c r="Y264" s="6"/>
      <c r="Z264" s="12" t="s">
        <v>363</v>
      </c>
      <c r="AA264" s="15"/>
    </row>
    <row r="265" spans="2:27" s="3" customFormat="1" ht="12">
      <c r="B265" s="12" t="s">
        <v>66</v>
      </c>
      <c r="C265" s="5" t="s">
        <v>30</v>
      </c>
      <c r="D265" s="5" t="s">
        <v>2</v>
      </c>
      <c r="E265" s="5" t="s">
        <v>12</v>
      </c>
      <c r="F265" s="7" t="s">
        <v>26</v>
      </c>
      <c r="G265" s="7" t="s">
        <v>26</v>
      </c>
      <c r="H265" s="12"/>
      <c r="I265" s="12" t="s">
        <v>339</v>
      </c>
      <c r="J265" s="12" t="s">
        <v>506</v>
      </c>
      <c r="K265" s="13">
        <v>180</v>
      </c>
      <c r="L265" s="14"/>
      <c r="M265" s="14"/>
      <c r="N265" s="13"/>
      <c r="O265" s="14"/>
      <c r="P265" s="14"/>
      <c r="Q265" s="13"/>
      <c r="R265" s="14"/>
      <c r="S265" s="14"/>
      <c r="T265" s="13"/>
      <c r="U265" s="14"/>
      <c r="V265" s="14"/>
      <c r="W265" s="5" t="s">
        <v>220</v>
      </c>
      <c r="X265" s="5" t="s">
        <v>205</v>
      </c>
      <c r="Y265" s="6"/>
      <c r="Z265" s="12" t="s">
        <v>355</v>
      </c>
      <c r="AA265" s="15"/>
    </row>
    <row r="266" spans="2:27" s="3" customFormat="1" ht="12">
      <c r="B266" s="12" t="s">
        <v>66</v>
      </c>
      <c r="C266" s="7" t="s">
        <v>31</v>
      </c>
      <c r="D266" s="5" t="s">
        <v>2</v>
      </c>
      <c r="E266" s="5" t="s">
        <v>191</v>
      </c>
      <c r="F266" s="5" t="s">
        <v>218</v>
      </c>
      <c r="G266" s="5" t="s">
        <v>218</v>
      </c>
      <c r="H266" s="16"/>
      <c r="I266" s="8" t="s">
        <v>14</v>
      </c>
      <c r="J266" s="16" t="s">
        <v>805</v>
      </c>
      <c r="K266" s="9">
        <v>20.6664</v>
      </c>
      <c r="L266" s="10">
        <v>0</v>
      </c>
      <c r="M266" s="10">
        <v>0.8704799999999999</v>
      </c>
      <c r="N266" s="9">
        <v>0</v>
      </c>
      <c r="O266" s="10">
        <v>0</v>
      </c>
      <c r="P266" s="10">
        <v>0</v>
      </c>
      <c r="Q266" s="9">
        <v>0</v>
      </c>
      <c r="R266" s="10">
        <v>0</v>
      </c>
      <c r="S266" s="10">
        <v>0</v>
      </c>
      <c r="T266" s="9">
        <v>48.221599999999995</v>
      </c>
      <c r="U266" s="10">
        <v>0</v>
      </c>
      <c r="V266" s="10">
        <v>2.0311199999999996</v>
      </c>
      <c r="W266" s="7" t="s">
        <v>220</v>
      </c>
      <c r="X266" s="7" t="s">
        <v>214</v>
      </c>
      <c r="Y266" s="8"/>
      <c r="Z266" s="8" t="s">
        <v>797</v>
      </c>
      <c r="AA266" s="8" t="s">
        <v>828</v>
      </c>
    </row>
    <row r="267" spans="2:27" s="3" customFormat="1" ht="12">
      <c r="B267" s="12" t="s">
        <v>66</v>
      </c>
      <c r="C267" s="7" t="s">
        <v>31</v>
      </c>
      <c r="D267" s="5" t="s">
        <v>2</v>
      </c>
      <c r="E267" s="5" t="s">
        <v>15</v>
      </c>
      <c r="F267" s="5" t="s">
        <v>187</v>
      </c>
      <c r="G267" s="7" t="s">
        <v>13</v>
      </c>
      <c r="H267" s="16"/>
      <c r="I267" s="8" t="s">
        <v>14</v>
      </c>
      <c r="J267" s="16" t="s">
        <v>796</v>
      </c>
      <c r="K267" s="9">
        <v>98.1</v>
      </c>
      <c r="L267" s="10">
        <v>0.5507692307692308</v>
      </c>
      <c r="M267" s="10"/>
      <c r="N267" s="9">
        <v>0</v>
      </c>
      <c r="O267" s="10">
        <v>0</v>
      </c>
      <c r="P267" s="10"/>
      <c r="Q267" s="9">
        <v>40.33</v>
      </c>
      <c r="R267" s="10">
        <v>0.22642735042735043</v>
      </c>
      <c r="S267" s="10"/>
      <c r="T267" s="9">
        <v>0</v>
      </c>
      <c r="U267" s="10">
        <v>0</v>
      </c>
      <c r="V267" s="10"/>
      <c r="W267" s="7" t="s">
        <v>213</v>
      </c>
      <c r="X267" s="7" t="s">
        <v>214</v>
      </c>
      <c r="Y267" s="8"/>
      <c r="Z267" s="8" t="s">
        <v>797</v>
      </c>
      <c r="AA267" s="8"/>
    </row>
    <row r="268" spans="2:27" s="3" customFormat="1" ht="12">
      <c r="B268" s="12" t="s">
        <v>66</v>
      </c>
      <c r="C268" s="7" t="s">
        <v>31</v>
      </c>
      <c r="D268" s="5" t="s">
        <v>2</v>
      </c>
      <c r="E268" s="5" t="s">
        <v>20</v>
      </c>
      <c r="F268" s="5" t="s">
        <v>187</v>
      </c>
      <c r="G268" s="5" t="s">
        <v>187</v>
      </c>
      <c r="H268" s="16"/>
      <c r="I268" s="8" t="s">
        <v>796</v>
      </c>
      <c r="J268" s="16" t="s">
        <v>192</v>
      </c>
      <c r="K268" s="9">
        <v>32.1</v>
      </c>
      <c r="L268" s="10">
        <v>0</v>
      </c>
      <c r="M268" s="10"/>
      <c r="N268" s="9">
        <v>0</v>
      </c>
      <c r="O268" s="10">
        <v>0</v>
      </c>
      <c r="P268" s="10"/>
      <c r="Q268" s="9">
        <v>0</v>
      </c>
      <c r="R268" s="10">
        <v>0</v>
      </c>
      <c r="S268" s="10"/>
      <c r="T268" s="9">
        <v>0</v>
      </c>
      <c r="U268" s="10">
        <v>0</v>
      </c>
      <c r="V268" s="10"/>
      <c r="W268" s="7" t="s">
        <v>220</v>
      </c>
      <c r="X268" s="7" t="s">
        <v>214</v>
      </c>
      <c r="Y268" s="8"/>
      <c r="Z268" s="8" t="s">
        <v>797</v>
      </c>
      <c r="AA268" s="8"/>
    </row>
    <row r="269" spans="1:27" s="3" customFormat="1" ht="12">
      <c r="A269" s="3" t="s">
        <v>240</v>
      </c>
      <c r="B269" s="12" t="s">
        <v>67</v>
      </c>
      <c r="C269" s="5" t="s">
        <v>35</v>
      </c>
      <c r="D269" s="5" t="s">
        <v>2</v>
      </c>
      <c r="E269" s="5" t="s">
        <v>15</v>
      </c>
      <c r="F269" s="5" t="s">
        <v>187</v>
      </c>
      <c r="G269" s="5" t="s">
        <v>187</v>
      </c>
      <c r="H269" s="12" t="s">
        <v>151</v>
      </c>
      <c r="I269" s="12"/>
      <c r="J269" s="12" t="s">
        <v>241</v>
      </c>
      <c r="K269" s="13">
        <v>0</v>
      </c>
      <c r="L269" s="14">
        <v>0</v>
      </c>
      <c r="M269" s="14">
        <v>0</v>
      </c>
      <c r="N269" s="13">
        <v>148.73</v>
      </c>
      <c r="O269" s="14">
        <v>0.8838974358974359</v>
      </c>
      <c r="P269" s="14">
        <v>0</v>
      </c>
      <c r="Q269" s="13">
        <v>0</v>
      </c>
      <c r="R269" s="14">
        <v>0</v>
      </c>
      <c r="S269" s="14">
        <v>0</v>
      </c>
      <c r="T269" s="13">
        <v>38.52</v>
      </c>
      <c r="U269" s="14">
        <v>0.22892307692307695</v>
      </c>
      <c r="V269" s="14">
        <v>0</v>
      </c>
      <c r="W269" s="5" t="s">
        <v>213</v>
      </c>
      <c r="X269" s="5" t="s">
        <v>214</v>
      </c>
      <c r="Y269" s="6" t="s">
        <v>151</v>
      </c>
      <c r="Z269" s="12"/>
      <c r="AA269" s="15"/>
    </row>
    <row r="270" spans="1:27" s="3" customFormat="1" ht="12">
      <c r="A270" s="3" t="s">
        <v>245</v>
      </c>
      <c r="B270" s="12" t="s">
        <v>67</v>
      </c>
      <c r="C270" s="5" t="s">
        <v>35</v>
      </c>
      <c r="D270" s="5" t="s">
        <v>2</v>
      </c>
      <c r="E270" s="5" t="s">
        <v>20</v>
      </c>
      <c r="F270" s="5" t="s">
        <v>187</v>
      </c>
      <c r="G270" s="5" t="s">
        <v>13</v>
      </c>
      <c r="H270" s="12" t="s">
        <v>151</v>
      </c>
      <c r="I270" s="12" t="s">
        <v>256</v>
      </c>
      <c r="J270" s="12" t="s">
        <v>246</v>
      </c>
      <c r="K270" s="13">
        <v>0</v>
      </c>
      <c r="L270" s="14">
        <v>0</v>
      </c>
      <c r="M270" s="14">
        <v>0</v>
      </c>
      <c r="N270" s="13">
        <v>91.56</v>
      </c>
      <c r="O270" s="14">
        <v>0</v>
      </c>
      <c r="P270" s="14">
        <v>0</v>
      </c>
      <c r="Q270" s="13">
        <v>0</v>
      </c>
      <c r="R270" s="14">
        <v>0</v>
      </c>
      <c r="S270" s="14">
        <v>0</v>
      </c>
      <c r="T270" s="13">
        <v>0</v>
      </c>
      <c r="U270" s="14">
        <v>0</v>
      </c>
      <c r="V270" s="14">
        <v>0</v>
      </c>
      <c r="W270" s="5" t="s">
        <v>220</v>
      </c>
      <c r="X270" s="5" t="s">
        <v>214</v>
      </c>
      <c r="Y270" s="6" t="s">
        <v>151</v>
      </c>
      <c r="Z270" s="12" t="s">
        <v>247</v>
      </c>
      <c r="AA270" s="15"/>
    </row>
    <row r="271" spans="1:27" s="3" customFormat="1" ht="12">
      <c r="A271" s="3" t="s">
        <v>242</v>
      </c>
      <c r="B271" s="12" t="s">
        <v>67</v>
      </c>
      <c r="C271" s="5" t="s">
        <v>35</v>
      </c>
      <c r="D271" s="5" t="s">
        <v>2</v>
      </c>
      <c r="E271" s="5" t="s">
        <v>191</v>
      </c>
      <c r="F271" s="5" t="s">
        <v>218</v>
      </c>
      <c r="G271" s="5" t="s">
        <v>218</v>
      </c>
      <c r="H271" s="12" t="s">
        <v>151</v>
      </c>
      <c r="I271" s="12"/>
      <c r="J271" s="12" t="s">
        <v>243</v>
      </c>
      <c r="K271" s="13">
        <v>30</v>
      </c>
      <c r="L271" s="14">
        <v>0</v>
      </c>
      <c r="M271" s="14">
        <v>0</v>
      </c>
      <c r="N271" s="13">
        <v>0</v>
      </c>
      <c r="O271" s="14">
        <v>0</v>
      </c>
      <c r="P271" s="14">
        <v>0</v>
      </c>
      <c r="Q271" s="13">
        <v>0</v>
      </c>
      <c r="R271" s="14">
        <v>0</v>
      </c>
      <c r="S271" s="14">
        <v>0</v>
      </c>
      <c r="T271" s="13">
        <v>71</v>
      </c>
      <c r="U271" s="14">
        <v>0</v>
      </c>
      <c r="V271" s="14">
        <v>0</v>
      </c>
      <c r="W271" s="5" t="s">
        <v>220</v>
      </c>
      <c r="X271" s="5" t="s">
        <v>214</v>
      </c>
      <c r="Y271" s="6" t="s">
        <v>151</v>
      </c>
      <c r="Z271" s="12" t="s">
        <v>284</v>
      </c>
      <c r="AA271" s="15"/>
    </row>
    <row r="272" spans="2:27" s="3" customFormat="1" ht="12">
      <c r="B272" s="12" t="s">
        <v>67</v>
      </c>
      <c r="C272" s="5" t="s">
        <v>30</v>
      </c>
      <c r="D272" s="5" t="s">
        <v>2</v>
      </c>
      <c r="E272" s="5" t="s">
        <v>15</v>
      </c>
      <c r="F272" s="5" t="s">
        <v>187</v>
      </c>
      <c r="G272" s="7" t="s">
        <v>13</v>
      </c>
      <c r="H272" s="12"/>
      <c r="I272" s="12" t="s">
        <v>364</v>
      </c>
      <c r="J272" s="12" t="s">
        <v>508</v>
      </c>
      <c r="K272" s="13"/>
      <c r="L272" s="14"/>
      <c r="M272" s="14"/>
      <c r="N272" s="13">
        <v>106.107</v>
      </c>
      <c r="O272" s="14">
        <v>0.6</v>
      </c>
      <c r="P272" s="14"/>
      <c r="Q272" s="13"/>
      <c r="R272" s="14"/>
      <c r="S272" s="14"/>
      <c r="T272" s="13">
        <v>26.442</v>
      </c>
      <c r="U272" s="14">
        <v>0.15</v>
      </c>
      <c r="V272" s="14"/>
      <c r="W272" s="5" t="s">
        <v>213</v>
      </c>
      <c r="X272" s="5" t="s">
        <v>214</v>
      </c>
      <c r="Y272" s="6"/>
      <c r="Z272" s="12" t="s">
        <v>373</v>
      </c>
      <c r="AA272" s="15"/>
    </row>
    <row r="273" spans="2:27" s="3" customFormat="1" ht="12">
      <c r="B273" s="12" t="s">
        <v>67</v>
      </c>
      <c r="C273" s="5" t="s">
        <v>30</v>
      </c>
      <c r="D273" s="5" t="s">
        <v>2</v>
      </c>
      <c r="E273" s="5" t="s">
        <v>12</v>
      </c>
      <c r="F273" s="7" t="s">
        <v>26</v>
      </c>
      <c r="G273" s="7" t="s">
        <v>26</v>
      </c>
      <c r="H273" s="12"/>
      <c r="I273" s="12" t="s">
        <v>339</v>
      </c>
      <c r="J273" s="12" t="s">
        <v>509</v>
      </c>
      <c r="K273" s="13">
        <v>180</v>
      </c>
      <c r="L273" s="14"/>
      <c r="M273" s="14"/>
      <c r="N273" s="13"/>
      <c r="O273" s="14"/>
      <c r="P273" s="14"/>
      <c r="Q273" s="13"/>
      <c r="R273" s="14"/>
      <c r="S273" s="14"/>
      <c r="T273" s="13"/>
      <c r="U273" s="14"/>
      <c r="V273" s="14"/>
      <c r="W273" s="5" t="s">
        <v>220</v>
      </c>
      <c r="X273" s="5" t="s">
        <v>205</v>
      </c>
      <c r="Y273" s="6"/>
      <c r="Z273" s="12" t="s">
        <v>355</v>
      </c>
      <c r="AA273" s="15"/>
    </row>
    <row r="274" spans="2:27" s="3" customFormat="1" ht="12">
      <c r="B274" s="12" t="s">
        <v>67</v>
      </c>
      <c r="C274" s="5" t="s">
        <v>30</v>
      </c>
      <c r="D274" s="5" t="s">
        <v>2</v>
      </c>
      <c r="E274" s="5" t="s">
        <v>191</v>
      </c>
      <c r="F274" s="5" t="s">
        <v>218</v>
      </c>
      <c r="G274" s="5" t="s">
        <v>218</v>
      </c>
      <c r="H274" s="12"/>
      <c r="I274" s="12" t="s">
        <v>350</v>
      </c>
      <c r="J274" s="12" t="s">
        <v>510</v>
      </c>
      <c r="K274" s="13">
        <v>35.708</v>
      </c>
      <c r="L274" s="14"/>
      <c r="M274" s="14"/>
      <c r="N274" s="13"/>
      <c r="O274" s="14"/>
      <c r="P274" s="14"/>
      <c r="Q274" s="13"/>
      <c r="R274" s="14"/>
      <c r="S274" s="14"/>
      <c r="T274" s="13">
        <v>35.708</v>
      </c>
      <c r="U274" s="14"/>
      <c r="V274" s="14"/>
      <c r="W274" s="5" t="s">
        <v>220</v>
      </c>
      <c r="X274" s="5" t="s">
        <v>214</v>
      </c>
      <c r="Y274" s="6"/>
      <c r="Z274" s="12" t="s">
        <v>383</v>
      </c>
      <c r="AA274" s="15"/>
    </row>
    <row r="275" spans="2:27" s="3" customFormat="1" ht="12">
      <c r="B275" s="12" t="s">
        <v>68</v>
      </c>
      <c r="C275" s="5" t="s">
        <v>30</v>
      </c>
      <c r="D275" s="5" t="s">
        <v>29</v>
      </c>
      <c r="E275" s="5" t="s">
        <v>20</v>
      </c>
      <c r="F275" s="5" t="s">
        <v>187</v>
      </c>
      <c r="G275" s="5" t="s">
        <v>13</v>
      </c>
      <c r="H275" s="12"/>
      <c r="I275" s="12" t="s">
        <v>362</v>
      </c>
      <c r="J275" s="12"/>
      <c r="K275" s="13"/>
      <c r="L275" s="14"/>
      <c r="M275" s="14"/>
      <c r="N275" s="13">
        <v>135.6</v>
      </c>
      <c r="O275" s="14"/>
      <c r="P275" s="14"/>
      <c r="Q275" s="13"/>
      <c r="R275" s="14"/>
      <c r="S275" s="14"/>
      <c r="T275" s="13"/>
      <c r="U275" s="14"/>
      <c r="V275" s="14"/>
      <c r="W275" s="5" t="s">
        <v>220</v>
      </c>
      <c r="X275" s="5" t="s">
        <v>214</v>
      </c>
      <c r="Y275" s="6"/>
      <c r="Z275" s="12" t="s">
        <v>363</v>
      </c>
      <c r="AA275" s="15"/>
    </row>
    <row r="276" spans="2:27" s="3" customFormat="1" ht="12">
      <c r="B276" s="12" t="s">
        <v>68</v>
      </c>
      <c r="C276" s="5" t="s">
        <v>30</v>
      </c>
      <c r="D276" s="5" t="s">
        <v>29</v>
      </c>
      <c r="E276" s="5" t="s">
        <v>15</v>
      </c>
      <c r="F276" s="5" t="s">
        <v>187</v>
      </c>
      <c r="G276" s="5" t="s">
        <v>13</v>
      </c>
      <c r="H276" s="12"/>
      <c r="I276" s="12" t="s">
        <v>364</v>
      </c>
      <c r="J276" s="12" t="s">
        <v>511</v>
      </c>
      <c r="K276" s="13">
        <v>348.04</v>
      </c>
      <c r="L276" s="14"/>
      <c r="M276" s="14"/>
      <c r="N276" s="13"/>
      <c r="O276" s="14"/>
      <c r="P276" s="14"/>
      <c r="Q276" s="13">
        <v>215.83</v>
      </c>
      <c r="R276" s="14"/>
      <c r="S276" s="14"/>
      <c r="T276" s="13">
        <v>164.98</v>
      </c>
      <c r="U276" s="14"/>
      <c r="V276" s="14"/>
      <c r="W276" s="5" t="s">
        <v>220</v>
      </c>
      <c r="X276" s="5" t="s">
        <v>214</v>
      </c>
      <c r="Y276" s="6"/>
      <c r="Z276" s="12" t="s">
        <v>512</v>
      </c>
      <c r="AA276" s="15"/>
    </row>
    <row r="277" spans="2:27" s="3" customFormat="1" ht="12">
      <c r="B277" s="12" t="s">
        <v>68</v>
      </c>
      <c r="C277" s="5" t="s">
        <v>30</v>
      </c>
      <c r="D277" s="5" t="s">
        <v>29</v>
      </c>
      <c r="E277" s="5" t="s">
        <v>12</v>
      </c>
      <c r="F277" s="7" t="s">
        <v>26</v>
      </c>
      <c r="G277" s="7" t="s">
        <v>26</v>
      </c>
      <c r="H277" s="12"/>
      <c r="I277" s="12" t="s">
        <v>339</v>
      </c>
      <c r="J277" s="12" t="s">
        <v>513</v>
      </c>
      <c r="K277" s="13"/>
      <c r="L277" s="14"/>
      <c r="M277" s="14"/>
      <c r="N277" s="13"/>
      <c r="O277" s="14"/>
      <c r="P277" s="14"/>
      <c r="Q277" s="13">
        <v>180</v>
      </c>
      <c r="R277" s="14"/>
      <c r="S277" s="14"/>
      <c r="T277" s="13"/>
      <c r="U277" s="14"/>
      <c r="V277" s="14"/>
      <c r="W277" s="5" t="s">
        <v>220</v>
      </c>
      <c r="X277" s="5" t="s">
        <v>205</v>
      </c>
      <c r="Y277" s="6"/>
      <c r="Z277" s="12" t="s">
        <v>352</v>
      </c>
      <c r="AA277" s="15"/>
    </row>
    <row r="278" spans="2:27" s="3" customFormat="1" ht="12">
      <c r="B278" s="12" t="s">
        <v>68</v>
      </c>
      <c r="C278" s="5" t="s">
        <v>30</v>
      </c>
      <c r="D278" s="5" t="s">
        <v>29</v>
      </c>
      <c r="E278" s="5" t="s">
        <v>191</v>
      </c>
      <c r="F278" s="5" t="s">
        <v>218</v>
      </c>
      <c r="G278" s="5" t="s">
        <v>218</v>
      </c>
      <c r="H278" s="12"/>
      <c r="I278" s="12" t="s">
        <v>350</v>
      </c>
      <c r="J278" s="12" t="s">
        <v>514</v>
      </c>
      <c r="K278" s="13"/>
      <c r="L278" s="14"/>
      <c r="M278" s="14"/>
      <c r="N278" s="13">
        <v>105.09</v>
      </c>
      <c r="O278" s="14"/>
      <c r="P278" s="14"/>
      <c r="Q278" s="13"/>
      <c r="R278" s="14"/>
      <c r="S278" s="14"/>
      <c r="T278" s="13">
        <v>105.09</v>
      </c>
      <c r="U278" s="14"/>
      <c r="V278" s="14"/>
      <c r="W278" s="5" t="s">
        <v>220</v>
      </c>
      <c r="X278" s="5" t="s">
        <v>214</v>
      </c>
      <c r="Y278" s="6"/>
      <c r="Z278" s="12" t="s">
        <v>515</v>
      </c>
      <c r="AA278" s="15" t="s">
        <v>516</v>
      </c>
    </row>
    <row r="279" spans="2:27" s="3" customFormat="1" ht="12">
      <c r="B279" s="12" t="s">
        <v>68</v>
      </c>
      <c r="C279" s="7" t="s">
        <v>31</v>
      </c>
      <c r="D279" s="5" t="s">
        <v>29</v>
      </c>
      <c r="E279" s="5" t="s">
        <v>15</v>
      </c>
      <c r="F279" s="7" t="s">
        <v>187</v>
      </c>
      <c r="G279" s="7" t="s">
        <v>13</v>
      </c>
      <c r="H279" s="16"/>
      <c r="I279" s="8" t="s">
        <v>14</v>
      </c>
      <c r="J279" s="16" t="s">
        <v>796</v>
      </c>
      <c r="K279" s="21">
        <v>194.74</v>
      </c>
      <c r="L279" s="10">
        <v>3.72</v>
      </c>
      <c r="M279" s="10"/>
      <c r="N279" s="9">
        <v>0</v>
      </c>
      <c r="O279" s="10">
        <v>0</v>
      </c>
      <c r="P279" s="10"/>
      <c r="Q279" s="9">
        <v>0</v>
      </c>
      <c r="R279" s="10">
        <v>0</v>
      </c>
      <c r="S279" s="10"/>
      <c r="T279" s="9">
        <v>142.31</v>
      </c>
      <c r="U279" s="10">
        <v>2.71</v>
      </c>
      <c r="V279" s="10"/>
      <c r="W279" s="7" t="s">
        <v>220</v>
      </c>
      <c r="X279" s="7" t="s">
        <v>214</v>
      </c>
      <c r="Y279" s="8"/>
      <c r="Z279" s="8" t="s">
        <v>797</v>
      </c>
      <c r="AA279" s="8" t="s">
        <v>844</v>
      </c>
    </row>
    <row r="280" spans="2:27" s="3" customFormat="1" ht="12">
      <c r="B280" s="12" t="s">
        <v>68</v>
      </c>
      <c r="C280" s="7" t="s">
        <v>31</v>
      </c>
      <c r="D280" s="5" t="s">
        <v>29</v>
      </c>
      <c r="E280" s="5" t="s">
        <v>191</v>
      </c>
      <c r="F280" s="5" t="s">
        <v>218</v>
      </c>
      <c r="G280" s="5" t="s">
        <v>218</v>
      </c>
      <c r="H280" s="16"/>
      <c r="I280" s="8" t="s">
        <v>14</v>
      </c>
      <c r="J280" s="16" t="s">
        <v>805</v>
      </c>
      <c r="K280" s="9">
        <v>0</v>
      </c>
      <c r="L280" s="10">
        <v>0</v>
      </c>
      <c r="M280" s="10">
        <v>0</v>
      </c>
      <c r="N280" s="9">
        <v>40.630927199999995</v>
      </c>
      <c r="O280" s="10">
        <v>0</v>
      </c>
      <c r="P280" s="10">
        <v>7.309083491650043</v>
      </c>
      <c r="Q280" s="9">
        <v>0</v>
      </c>
      <c r="R280" s="10">
        <v>0</v>
      </c>
      <c r="S280" s="10">
        <v>0</v>
      </c>
      <c r="T280" s="9">
        <v>94.8054968</v>
      </c>
      <c r="U280" s="10">
        <v>0</v>
      </c>
      <c r="V280" s="10">
        <v>17.054528147183433</v>
      </c>
      <c r="W280" s="7" t="s">
        <v>220</v>
      </c>
      <c r="X280" s="7" t="s">
        <v>214</v>
      </c>
      <c r="Y280" s="8"/>
      <c r="Z280" s="8" t="s">
        <v>797</v>
      </c>
      <c r="AA280" s="8" t="s">
        <v>845</v>
      </c>
    </row>
    <row r="281" spans="2:27" s="3" customFormat="1" ht="12">
      <c r="B281" s="12" t="s">
        <v>169</v>
      </c>
      <c r="C281" s="5" t="s">
        <v>30</v>
      </c>
      <c r="D281" s="5" t="s">
        <v>2</v>
      </c>
      <c r="E281" s="5" t="s">
        <v>20</v>
      </c>
      <c r="F281" s="5" t="s">
        <v>187</v>
      </c>
      <c r="G281" s="5" t="s">
        <v>13</v>
      </c>
      <c r="H281" s="12"/>
      <c r="I281" s="12" t="s">
        <v>362</v>
      </c>
      <c r="J281" s="12"/>
      <c r="K281" s="13">
        <v>79.1</v>
      </c>
      <c r="L281" s="14"/>
      <c r="M281" s="14"/>
      <c r="N281" s="13"/>
      <c r="O281" s="14"/>
      <c r="P281" s="14"/>
      <c r="Q281" s="13"/>
      <c r="R281" s="14"/>
      <c r="S281" s="14"/>
      <c r="T281" s="13"/>
      <c r="U281" s="14"/>
      <c r="V281" s="14"/>
      <c r="W281" s="5" t="s">
        <v>220</v>
      </c>
      <c r="X281" s="5" t="s">
        <v>214</v>
      </c>
      <c r="Y281" s="6"/>
      <c r="Z281" s="12" t="s">
        <v>363</v>
      </c>
      <c r="AA281" s="15"/>
    </row>
    <row r="282" spans="2:27" s="3" customFormat="1" ht="12">
      <c r="B282" s="12" t="s">
        <v>169</v>
      </c>
      <c r="C282" s="5" t="s">
        <v>30</v>
      </c>
      <c r="D282" s="5" t="s">
        <v>2</v>
      </c>
      <c r="E282" s="5" t="s">
        <v>15</v>
      </c>
      <c r="F282" s="5" t="s">
        <v>187</v>
      </c>
      <c r="G282" s="7" t="s">
        <v>13</v>
      </c>
      <c r="H282" s="12"/>
      <c r="I282" s="12" t="s">
        <v>364</v>
      </c>
      <c r="J282" s="12" t="s">
        <v>517</v>
      </c>
      <c r="K282" s="13"/>
      <c r="L282" s="14"/>
      <c r="M282" s="14"/>
      <c r="N282" s="13"/>
      <c r="O282" s="14"/>
      <c r="P282" s="14"/>
      <c r="Q282" s="13"/>
      <c r="R282" s="14"/>
      <c r="S282" s="14"/>
      <c r="T282" s="13">
        <v>180.8</v>
      </c>
      <c r="U282" s="14">
        <v>0.2903703703703704</v>
      </c>
      <c r="V282" s="14"/>
      <c r="W282" s="5" t="s">
        <v>213</v>
      </c>
      <c r="X282" s="5" t="s">
        <v>214</v>
      </c>
      <c r="Y282" s="6"/>
      <c r="Z282" s="12" t="s">
        <v>352</v>
      </c>
      <c r="AA282" s="15"/>
    </row>
    <row r="283" spans="2:27" s="3" customFormat="1" ht="12">
      <c r="B283" s="12" t="s">
        <v>169</v>
      </c>
      <c r="C283" s="5" t="s">
        <v>30</v>
      </c>
      <c r="D283" s="5" t="s">
        <v>2</v>
      </c>
      <c r="E283" s="5" t="s">
        <v>12</v>
      </c>
      <c r="F283" s="7" t="s">
        <v>26</v>
      </c>
      <c r="G283" s="7" t="s">
        <v>26</v>
      </c>
      <c r="H283" s="12"/>
      <c r="I283" s="12" t="s">
        <v>339</v>
      </c>
      <c r="J283" s="12" t="s">
        <v>518</v>
      </c>
      <c r="K283" s="13"/>
      <c r="L283" s="14"/>
      <c r="M283" s="14"/>
      <c r="N283" s="13"/>
      <c r="O283" s="14"/>
      <c r="P283" s="14"/>
      <c r="Q283" s="13">
        <v>180</v>
      </c>
      <c r="R283" s="14"/>
      <c r="S283" s="14"/>
      <c r="T283" s="13"/>
      <c r="U283" s="14"/>
      <c r="V283" s="14"/>
      <c r="W283" s="5" t="s">
        <v>220</v>
      </c>
      <c r="X283" s="5" t="s">
        <v>205</v>
      </c>
      <c r="Y283" s="6"/>
      <c r="Z283" s="12" t="s">
        <v>429</v>
      </c>
      <c r="AA283" s="15"/>
    </row>
    <row r="284" spans="2:27" s="3" customFormat="1" ht="12">
      <c r="B284" s="12" t="s">
        <v>169</v>
      </c>
      <c r="C284" s="5" t="s">
        <v>30</v>
      </c>
      <c r="D284" s="5" t="s">
        <v>2</v>
      </c>
      <c r="E284" s="5" t="s">
        <v>191</v>
      </c>
      <c r="F284" s="5" t="s">
        <v>218</v>
      </c>
      <c r="G284" s="5" t="s">
        <v>218</v>
      </c>
      <c r="H284" s="12"/>
      <c r="I284" s="12" t="s">
        <v>350</v>
      </c>
      <c r="J284" s="12" t="s">
        <v>519</v>
      </c>
      <c r="K284" s="13">
        <v>57.63</v>
      </c>
      <c r="L284" s="14"/>
      <c r="M284" s="14"/>
      <c r="N284" s="13"/>
      <c r="O284" s="14"/>
      <c r="P284" s="14"/>
      <c r="Q284" s="13"/>
      <c r="R284" s="14"/>
      <c r="S284" s="14"/>
      <c r="T284" s="13">
        <v>57.63</v>
      </c>
      <c r="U284" s="14"/>
      <c r="V284" s="14"/>
      <c r="W284" s="5" t="s">
        <v>220</v>
      </c>
      <c r="X284" s="5" t="s">
        <v>214</v>
      </c>
      <c r="Y284" s="6"/>
      <c r="Z284" s="12" t="s">
        <v>396</v>
      </c>
      <c r="AA284" s="15"/>
    </row>
    <row r="285" spans="2:27" s="3" customFormat="1" ht="12">
      <c r="B285" s="12" t="s">
        <v>169</v>
      </c>
      <c r="C285" s="7" t="s">
        <v>31</v>
      </c>
      <c r="D285" s="5" t="s">
        <v>2</v>
      </c>
      <c r="E285" s="5" t="s">
        <v>191</v>
      </c>
      <c r="F285" s="5" t="s">
        <v>218</v>
      </c>
      <c r="G285" s="5" t="s">
        <v>218</v>
      </c>
      <c r="H285" s="16"/>
      <c r="I285" s="8" t="s">
        <v>14</v>
      </c>
      <c r="J285" s="16" t="s">
        <v>805</v>
      </c>
      <c r="K285" s="9">
        <v>22.236</v>
      </c>
      <c r="L285" s="10">
        <v>0</v>
      </c>
      <c r="M285" s="10">
        <v>1.17276</v>
      </c>
      <c r="N285" s="9">
        <v>0</v>
      </c>
      <c r="O285" s="10">
        <v>0</v>
      </c>
      <c r="P285" s="10">
        <v>0</v>
      </c>
      <c r="Q285" s="9">
        <v>0</v>
      </c>
      <c r="R285" s="10">
        <v>0</v>
      </c>
      <c r="S285" s="10">
        <v>0</v>
      </c>
      <c r="T285" s="9">
        <v>51.88400000000001</v>
      </c>
      <c r="U285" s="10">
        <v>0</v>
      </c>
      <c r="V285" s="10">
        <v>2.73644</v>
      </c>
      <c r="W285" s="7" t="s">
        <v>220</v>
      </c>
      <c r="X285" s="7" t="s">
        <v>214</v>
      </c>
      <c r="Y285" s="8"/>
      <c r="Z285" s="8" t="s">
        <v>797</v>
      </c>
      <c r="AA285" s="8" t="s">
        <v>828</v>
      </c>
    </row>
    <row r="286" spans="2:27" s="3" customFormat="1" ht="12">
      <c r="B286" s="12" t="s">
        <v>169</v>
      </c>
      <c r="C286" s="7" t="s">
        <v>31</v>
      </c>
      <c r="D286" s="5" t="s">
        <v>2</v>
      </c>
      <c r="E286" s="5" t="s">
        <v>19</v>
      </c>
      <c r="F286" s="5" t="s">
        <v>218</v>
      </c>
      <c r="G286" s="5" t="s">
        <v>218</v>
      </c>
      <c r="H286" s="16"/>
      <c r="I286" s="8"/>
      <c r="J286" s="16" t="s">
        <v>814</v>
      </c>
      <c r="K286" s="9">
        <v>160.5</v>
      </c>
      <c r="L286" s="10">
        <v>0</v>
      </c>
      <c r="M286" s="10"/>
      <c r="N286" s="9">
        <v>0</v>
      </c>
      <c r="O286" s="10">
        <v>0</v>
      </c>
      <c r="P286" s="10"/>
      <c r="Q286" s="9">
        <v>0</v>
      </c>
      <c r="R286" s="10">
        <v>0</v>
      </c>
      <c r="S286" s="10"/>
      <c r="T286" s="9">
        <v>0</v>
      </c>
      <c r="U286" s="10">
        <v>0</v>
      </c>
      <c r="V286" s="10"/>
      <c r="W286" s="7" t="s">
        <v>220</v>
      </c>
      <c r="X286" s="7" t="s">
        <v>205</v>
      </c>
      <c r="Y286" s="8"/>
      <c r="Z286" s="8"/>
      <c r="AA286" s="8"/>
    </row>
    <row r="287" spans="1:27" s="3" customFormat="1" ht="12">
      <c r="A287" s="3" t="s">
        <v>240</v>
      </c>
      <c r="B287" s="12" t="s">
        <v>69</v>
      </c>
      <c r="C287" s="5" t="s">
        <v>35</v>
      </c>
      <c r="D287" s="5" t="s">
        <v>2</v>
      </c>
      <c r="E287" s="5" t="s">
        <v>15</v>
      </c>
      <c r="F287" s="5" t="s">
        <v>187</v>
      </c>
      <c r="G287" s="5" t="s">
        <v>13</v>
      </c>
      <c r="H287" s="12" t="s">
        <v>151</v>
      </c>
      <c r="I287" s="12"/>
      <c r="J287" s="12" t="s">
        <v>241</v>
      </c>
      <c r="K287" s="13">
        <v>252.479</v>
      </c>
      <c r="L287" s="14">
        <v>1.1979609230769233</v>
      </c>
      <c r="M287" s="14">
        <v>0</v>
      </c>
      <c r="N287" s="13">
        <v>0</v>
      </c>
      <c r="O287" s="14">
        <v>0</v>
      </c>
      <c r="P287" s="14">
        <v>0</v>
      </c>
      <c r="Q287" s="13">
        <v>0</v>
      </c>
      <c r="R287" s="14">
        <v>0</v>
      </c>
      <c r="S287" s="14">
        <v>0</v>
      </c>
      <c r="T287" s="13">
        <v>169.273</v>
      </c>
      <c r="U287" s="14">
        <v>0.8031641538461538</v>
      </c>
      <c r="V287" s="14">
        <v>0</v>
      </c>
      <c r="W287" s="5" t="s">
        <v>213</v>
      </c>
      <c r="X287" s="5" t="s">
        <v>214</v>
      </c>
      <c r="Y287" s="6" t="s">
        <v>151</v>
      </c>
      <c r="Z287" s="12"/>
      <c r="AA287" s="15"/>
    </row>
    <row r="288" spans="1:27" s="3" customFormat="1" ht="12">
      <c r="A288" s="3" t="s">
        <v>245</v>
      </c>
      <c r="B288" s="12" t="s">
        <v>69</v>
      </c>
      <c r="C288" s="5" t="s">
        <v>35</v>
      </c>
      <c r="D288" s="5" t="s">
        <v>2</v>
      </c>
      <c r="E288" s="5" t="s">
        <v>20</v>
      </c>
      <c r="F288" s="5" t="s">
        <v>187</v>
      </c>
      <c r="G288" s="5" t="s">
        <v>13</v>
      </c>
      <c r="H288" s="12" t="s">
        <v>151</v>
      </c>
      <c r="I288" s="12" t="s">
        <v>256</v>
      </c>
      <c r="J288" s="12" t="s">
        <v>246</v>
      </c>
      <c r="K288" s="13">
        <v>76.3</v>
      </c>
      <c r="L288" s="14">
        <v>0</v>
      </c>
      <c r="M288" s="14">
        <v>0</v>
      </c>
      <c r="N288" s="13">
        <v>0</v>
      </c>
      <c r="O288" s="14">
        <v>0</v>
      </c>
      <c r="P288" s="14">
        <v>0</v>
      </c>
      <c r="Q288" s="13">
        <v>0</v>
      </c>
      <c r="R288" s="14">
        <v>0</v>
      </c>
      <c r="S288" s="14">
        <v>0</v>
      </c>
      <c r="T288" s="13">
        <v>0</v>
      </c>
      <c r="U288" s="14">
        <v>0</v>
      </c>
      <c r="V288" s="14">
        <v>0</v>
      </c>
      <c r="W288" s="5" t="s">
        <v>220</v>
      </c>
      <c r="X288" s="5" t="s">
        <v>214</v>
      </c>
      <c r="Y288" s="6" t="s">
        <v>151</v>
      </c>
      <c r="Z288" s="12" t="s">
        <v>247</v>
      </c>
      <c r="AA288" s="15"/>
    </row>
    <row r="289" spans="1:27" s="3" customFormat="1" ht="12">
      <c r="A289" s="3" t="s">
        <v>12</v>
      </c>
      <c r="B289" s="12" t="s">
        <v>69</v>
      </c>
      <c r="C289" s="5" t="s">
        <v>35</v>
      </c>
      <c r="D289" s="5" t="s">
        <v>2</v>
      </c>
      <c r="E289" s="5" t="s">
        <v>12</v>
      </c>
      <c r="F289" s="7" t="s">
        <v>26</v>
      </c>
      <c r="G289" s="7" t="s">
        <v>26</v>
      </c>
      <c r="H289" s="12" t="s">
        <v>151</v>
      </c>
      <c r="I289" s="12"/>
      <c r="J289" s="12" t="s">
        <v>250</v>
      </c>
      <c r="K289" s="13">
        <v>0</v>
      </c>
      <c r="L289" s="14">
        <v>0</v>
      </c>
      <c r="M289" s="14">
        <v>0</v>
      </c>
      <c r="N289" s="13">
        <v>0</v>
      </c>
      <c r="O289" s="14">
        <v>0</v>
      </c>
      <c r="P289" s="14">
        <v>0</v>
      </c>
      <c r="Q289" s="13">
        <v>192.6</v>
      </c>
      <c r="R289" s="14">
        <v>0</v>
      </c>
      <c r="S289" s="14">
        <v>0</v>
      </c>
      <c r="T289" s="13">
        <v>0</v>
      </c>
      <c r="U289" s="14">
        <v>0</v>
      </c>
      <c r="V289" s="14">
        <v>0</v>
      </c>
      <c r="W289" s="5" t="s">
        <v>220</v>
      </c>
      <c r="X289" s="5" t="s">
        <v>205</v>
      </c>
      <c r="Y289" s="6" t="s">
        <v>151</v>
      </c>
      <c r="Z289" s="12"/>
      <c r="AA289" s="15"/>
    </row>
    <row r="290" spans="1:27" s="3" customFormat="1" ht="12">
      <c r="A290" s="3" t="s">
        <v>242</v>
      </c>
      <c r="B290" s="12" t="s">
        <v>69</v>
      </c>
      <c r="C290" s="5" t="s">
        <v>35</v>
      </c>
      <c r="D290" s="5" t="s">
        <v>2</v>
      </c>
      <c r="E290" s="5" t="s">
        <v>191</v>
      </c>
      <c r="F290" s="5" t="s">
        <v>218</v>
      </c>
      <c r="G290" s="5" t="s">
        <v>218</v>
      </c>
      <c r="H290" s="12" t="s">
        <v>151</v>
      </c>
      <c r="I290" s="12"/>
      <c r="J290" s="12" t="s">
        <v>243</v>
      </c>
      <c r="K290" s="13">
        <v>0</v>
      </c>
      <c r="L290" s="14">
        <v>0</v>
      </c>
      <c r="M290" s="14">
        <v>0</v>
      </c>
      <c r="N290" s="13">
        <f>(170/2)*1.07</f>
        <v>90.95</v>
      </c>
      <c r="O290" s="14">
        <v>0</v>
      </c>
      <c r="P290" s="14">
        <v>0</v>
      </c>
      <c r="Q290" s="13">
        <v>0</v>
      </c>
      <c r="R290" s="14">
        <v>0</v>
      </c>
      <c r="S290" s="14">
        <v>0</v>
      </c>
      <c r="T290" s="13">
        <v>0</v>
      </c>
      <c r="U290" s="14">
        <v>0</v>
      </c>
      <c r="V290" s="14">
        <v>0</v>
      </c>
      <c r="W290" s="5" t="s">
        <v>220</v>
      </c>
      <c r="X290" s="5" t="s">
        <v>214</v>
      </c>
      <c r="Y290" s="6" t="s">
        <v>151</v>
      </c>
      <c r="Z290" s="12" t="s">
        <v>285</v>
      </c>
      <c r="AA290" s="15"/>
    </row>
    <row r="291" spans="2:27" s="3" customFormat="1" ht="12">
      <c r="B291" s="12" t="s">
        <v>69</v>
      </c>
      <c r="C291" s="5" t="s">
        <v>30</v>
      </c>
      <c r="D291" s="5" t="s">
        <v>2</v>
      </c>
      <c r="E291" s="5" t="s">
        <v>191</v>
      </c>
      <c r="F291" s="5" t="s">
        <v>218</v>
      </c>
      <c r="G291" s="5" t="s">
        <v>218</v>
      </c>
      <c r="H291" s="12"/>
      <c r="I291" s="12" t="s">
        <v>350</v>
      </c>
      <c r="J291" s="12" t="s">
        <v>520</v>
      </c>
      <c r="K291" s="13"/>
      <c r="L291" s="14"/>
      <c r="M291" s="14"/>
      <c r="N291" s="13">
        <v>48.025</v>
      </c>
      <c r="O291" s="14"/>
      <c r="P291" s="14"/>
      <c r="Q291" s="13"/>
      <c r="R291" s="14"/>
      <c r="S291" s="14"/>
      <c r="T291" s="13">
        <v>48.025</v>
      </c>
      <c r="U291" s="14"/>
      <c r="V291" s="14"/>
      <c r="W291" s="5" t="s">
        <v>220</v>
      </c>
      <c r="X291" s="5" t="s">
        <v>214</v>
      </c>
      <c r="Y291" s="6"/>
      <c r="Z291" s="12" t="s">
        <v>521</v>
      </c>
      <c r="AA291" s="15"/>
    </row>
    <row r="292" spans="1:27" s="3" customFormat="1" ht="12">
      <c r="A292" s="3" t="s">
        <v>240</v>
      </c>
      <c r="B292" s="12" t="s">
        <v>70</v>
      </c>
      <c r="C292" s="5" t="s">
        <v>35</v>
      </c>
      <c r="D292" s="5" t="s">
        <v>29</v>
      </c>
      <c r="E292" s="5" t="s">
        <v>15</v>
      </c>
      <c r="F292" s="5" t="s">
        <v>187</v>
      </c>
      <c r="G292" s="5" t="s">
        <v>13</v>
      </c>
      <c r="H292" s="12" t="s">
        <v>151</v>
      </c>
      <c r="I292" s="12"/>
      <c r="J292" s="12" t="s">
        <v>241</v>
      </c>
      <c r="K292" s="13">
        <v>253.103</v>
      </c>
      <c r="L292" s="14">
        <v>4.534562083726401</v>
      </c>
      <c r="M292" s="14">
        <v>0</v>
      </c>
      <c r="N292" s="13">
        <v>0</v>
      </c>
      <c r="O292" s="14">
        <v>0</v>
      </c>
      <c r="P292" s="14">
        <v>0</v>
      </c>
      <c r="Q292" s="13">
        <v>0</v>
      </c>
      <c r="R292" s="14">
        <v>0</v>
      </c>
      <c r="S292" s="14">
        <v>0</v>
      </c>
      <c r="T292" s="13">
        <v>496.058</v>
      </c>
      <c r="U292" s="14">
        <v>8.887296940649678</v>
      </c>
      <c r="V292" s="14">
        <v>0</v>
      </c>
      <c r="W292" s="5" t="s">
        <v>213</v>
      </c>
      <c r="X292" s="5" t="s">
        <v>214</v>
      </c>
      <c r="Y292" s="6" t="s">
        <v>151</v>
      </c>
      <c r="Z292" s="12"/>
      <c r="AA292" s="15"/>
    </row>
    <row r="293" spans="1:27" s="3" customFormat="1" ht="12">
      <c r="A293" s="3" t="s">
        <v>12</v>
      </c>
      <c r="B293" s="12" t="s">
        <v>70</v>
      </c>
      <c r="C293" s="5" t="s">
        <v>35</v>
      </c>
      <c r="D293" s="5" t="s">
        <v>29</v>
      </c>
      <c r="E293" s="5" t="s">
        <v>12</v>
      </c>
      <c r="F293" s="7" t="s">
        <v>26</v>
      </c>
      <c r="G293" s="7" t="s">
        <v>26</v>
      </c>
      <c r="H293" s="12" t="s">
        <v>151</v>
      </c>
      <c r="I293" s="12"/>
      <c r="J293" s="12" t="s">
        <v>250</v>
      </c>
      <c r="K293" s="13">
        <v>394.3585152</v>
      </c>
      <c r="L293" s="14">
        <v>0</v>
      </c>
      <c r="M293" s="14">
        <v>0</v>
      </c>
      <c r="N293" s="13">
        <v>0</v>
      </c>
      <c r="O293" s="14">
        <v>0</v>
      </c>
      <c r="P293" s="14">
        <v>0</v>
      </c>
      <c r="Q293" s="13">
        <v>0</v>
      </c>
      <c r="R293" s="14">
        <v>0</v>
      </c>
      <c r="S293" s="14">
        <v>0</v>
      </c>
      <c r="T293" s="13">
        <v>0</v>
      </c>
      <c r="U293" s="14">
        <v>0</v>
      </c>
      <c r="V293" s="14">
        <v>0</v>
      </c>
      <c r="W293" s="5" t="s">
        <v>220</v>
      </c>
      <c r="X293" s="5" t="s">
        <v>205</v>
      </c>
      <c r="Y293" s="6" t="s">
        <v>151</v>
      </c>
      <c r="Z293" s="12"/>
      <c r="AA293" s="15"/>
    </row>
    <row r="294" spans="1:27" s="3" customFormat="1" ht="12">
      <c r="A294" s="3" t="s">
        <v>242</v>
      </c>
      <c r="B294" s="12" t="s">
        <v>70</v>
      </c>
      <c r="C294" s="5" t="s">
        <v>35</v>
      </c>
      <c r="D294" s="5" t="s">
        <v>29</v>
      </c>
      <c r="E294" s="5" t="s">
        <v>191</v>
      </c>
      <c r="F294" s="5" t="s">
        <v>218</v>
      </c>
      <c r="G294" s="5" t="s">
        <v>218</v>
      </c>
      <c r="H294" s="12" t="s">
        <v>151</v>
      </c>
      <c r="I294" s="12"/>
      <c r="J294" s="12" t="s">
        <v>243</v>
      </c>
      <c r="K294" s="13">
        <v>0</v>
      </c>
      <c r="L294" s="14">
        <v>0</v>
      </c>
      <c r="M294" s="14">
        <v>0</v>
      </c>
      <c r="N294" s="13">
        <v>0</v>
      </c>
      <c r="O294" s="14">
        <v>0</v>
      </c>
      <c r="P294" s="14">
        <v>0</v>
      </c>
      <c r="Q294" s="13">
        <v>99.51</v>
      </c>
      <c r="R294" s="14">
        <v>0</v>
      </c>
      <c r="S294" s="14">
        <f>(Q294/1.07)/5.1</f>
        <v>18.23529411764706</v>
      </c>
      <c r="T294" s="13">
        <v>27.285</v>
      </c>
      <c r="U294" s="14">
        <v>0</v>
      </c>
      <c r="V294" s="14">
        <f>(T294/1.07)/5.1</f>
        <v>5</v>
      </c>
      <c r="W294" s="5" t="s">
        <v>220</v>
      </c>
      <c r="X294" s="5" t="s">
        <v>214</v>
      </c>
      <c r="Y294" s="6" t="s">
        <v>151</v>
      </c>
      <c r="Z294" s="12" t="s">
        <v>267</v>
      </c>
      <c r="AA294" s="15"/>
    </row>
    <row r="295" spans="1:27" s="3" customFormat="1" ht="12">
      <c r="A295" s="3" t="s">
        <v>268</v>
      </c>
      <c r="B295" s="12" t="s">
        <v>70</v>
      </c>
      <c r="C295" s="5" t="s">
        <v>35</v>
      </c>
      <c r="D295" s="5" t="s">
        <v>29</v>
      </c>
      <c r="E295" s="5" t="s">
        <v>21</v>
      </c>
      <c r="F295" s="7" t="s">
        <v>26</v>
      </c>
      <c r="G295" s="7" t="s">
        <v>26</v>
      </c>
      <c r="H295" s="12" t="s">
        <v>151</v>
      </c>
      <c r="I295" s="12"/>
      <c r="J295" s="12" t="s">
        <v>269</v>
      </c>
      <c r="K295" s="13">
        <f>90*1.07</f>
        <v>96.30000000000001</v>
      </c>
      <c r="L295" s="14">
        <v>0</v>
      </c>
      <c r="M295" s="14">
        <v>0</v>
      </c>
      <c r="N295" s="13">
        <v>0</v>
      </c>
      <c r="O295" s="14">
        <v>0</v>
      </c>
      <c r="P295" s="14">
        <v>0</v>
      </c>
      <c r="Q295" s="13">
        <v>0</v>
      </c>
      <c r="R295" s="14">
        <v>0</v>
      </c>
      <c r="S295" s="14">
        <v>0</v>
      </c>
      <c r="T295" s="13">
        <v>0</v>
      </c>
      <c r="U295" s="14">
        <v>0</v>
      </c>
      <c r="V295" s="14">
        <v>0</v>
      </c>
      <c r="W295" s="5" t="s">
        <v>220</v>
      </c>
      <c r="X295" s="5" t="s">
        <v>205</v>
      </c>
      <c r="Y295" s="6" t="s">
        <v>151</v>
      </c>
      <c r="Z295" s="12" t="s">
        <v>270</v>
      </c>
      <c r="AA295" s="15"/>
    </row>
    <row r="296" spans="2:27" s="3" customFormat="1" ht="12">
      <c r="B296" s="12" t="s">
        <v>70</v>
      </c>
      <c r="C296" s="5" t="s">
        <v>30</v>
      </c>
      <c r="D296" s="5" t="s">
        <v>29</v>
      </c>
      <c r="E296" s="5" t="s">
        <v>15</v>
      </c>
      <c r="F296" s="5" t="s">
        <v>187</v>
      </c>
      <c r="G296" s="7" t="s">
        <v>13</v>
      </c>
      <c r="H296" s="12"/>
      <c r="I296" s="12" t="s">
        <v>364</v>
      </c>
      <c r="J296" s="12" t="s">
        <v>522</v>
      </c>
      <c r="K296" s="13">
        <v>181.443</v>
      </c>
      <c r="L296" s="14">
        <v>3.078103951560441</v>
      </c>
      <c r="M296" s="14"/>
      <c r="N296" s="13"/>
      <c r="O296" s="14"/>
      <c r="P296" s="14"/>
      <c r="Q296" s="13"/>
      <c r="R296" s="14"/>
      <c r="S296" s="14"/>
      <c r="T296" s="13">
        <v>209.693</v>
      </c>
      <c r="U296" s="14">
        <v>3.5573533632713636</v>
      </c>
      <c r="V296" s="14"/>
      <c r="W296" s="5" t="s">
        <v>213</v>
      </c>
      <c r="X296" s="5" t="s">
        <v>214</v>
      </c>
      <c r="Y296" s="6"/>
      <c r="Z296" s="12" t="s">
        <v>373</v>
      </c>
      <c r="AA296" s="15"/>
    </row>
    <row r="297" spans="2:27" s="3" customFormat="1" ht="12">
      <c r="B297" s="12" t="s">
        <v>70</v>
      </c>
      <c r="C297" s="5" t="s">
        <v>30</v>
      </c>
      <c r="D297" s="5" t="s">
        <v>29</v>
      </c>
      <c r="E297" s="5" t="s">
        <v>191</v>
      </c>
      <c r="F297" s="5" t="s">
        <v>218</v>
      </c>
      <c r="G297" s="5" t="s">
        <v>218</v>
      </c>
      <c r="H297" s="12"/>
      <c r="I297" s="12" t="s">
        <v>350</v>
      </c>
      <c r="J297" s="12" t="s">
        <v>523</v>
      </c>
      <c r="K297" s="13"/>
      <c r="L297" s="14"/>
      <c r="M297" s="14"/>
      <c r="N297" s="13"/>
      <c r="O297" s="14"/>
      <c r="P297" s="14"/>
      <c r="Q297" s="13">
        <v>28.815</v>
      </c>
      <c r="R297" s="14"/>
      <c r="S297" s="14"/>
      <c r="T297" s="13">
        <v>13.56</v>
      </c>
      <c r="U297" s="14"/>
      <c r="V297" s="14"/>
      <c r="W297" s="5" t="s">
        <v>220</v>
      </c>
      <c r="X297" s="5" t="s">
        <v>214</v>
      </c>
      <c r="Y297" s="6"/>
      <c r="Z297" s="12" t="s">
        <v>352</v>
      </c>
      <c r="AA297" s="15"/>
    </row>
    <row r="298" spans="1:27" s="3" customFormat="1" ht="12">
      <c r="A298" s="22"/>
      <c r="B298" s="33" t="s">
        <v>209</v>
      </c>
      <c r="C298" s="32" t="s">
        <v>893</v>
      </c>
      <c r="D298" s="32" t="s">
        <v>209</v>
      </c>
      <c r="E298" s="32" t="s">
        <v>20</v>
      </c>
      <c r="F298" s="32" t="s">
        <v>187</v>
      </c>
      <c r="G298" s="32" t="s">
        <v>187</v>
      </c>
      <c r="H298" s="32"/>
      <c r="I298" s="33" t="s">
        <v>186</v>
      </c>
      <c r="J298" s="32"/>
      <c r="K298" s="40">
        <v>588.6</v>
      </c>
      <c r="L298" s="27"/>
      <c r="M298" s="27"/>
      <c r="N298" s="40">
        <v>588.6</v>
      </c>
      <c r="O298" s="27"/>
      <c r="P298" s="27"/>
      <c r="Q298" s="40">
        <v>588.6</v>
      </c>
      <c r="R298" s="27"/>
      <c r="S298" s="27"/>
      <c r="T298" s="39"/>
      <c r="U298" s="27"/>
      <c r="V298" s="27"/>
      <c r="W298" s="30" t="s">
        <v>220</v>
      </c>
      <c r="X298" s="32" t="s">
        <v>205</v>
      </c>
      <c r="Y298" s="32"/>
      <c r="Z298" s="32"/>
      <c r="AA298" s="32"/>
    </row>
    <row r="299" spans="2:27" s="3" customFormat="1" ht="12">
      <c r="B299" s="12" t="s">
        <v>209</v>
      </c>
      <c r="C299" s="5" t="s">
        <v>38</v>
      </c>
      <c r="D299" s="7" t="s">
        <v>209</v>
      </c>
      <c r="E299" s="5" t="s">
        <v>20</v>
      </c>
      <c r="F299" s="5" t="s">
        <v>26</v>
      </c>
      <c r="G299" s="5" t="s">
        <v>26</v>
      </c>
      <c r="H299" s="12"/>
      <c r="I299" s="12"/>
      <c r="J299" s="12" t="s">
        <v>230</v>
      </c>
      <c r="K299" s="13">
        <v>1759.3750149999996</v>
      </c>
      <c r="L299" s="14"/>
      <c r="M299" s="14"/>
      <c r="N299" s="13">
        <v>1771.6906401049994</v>
      </c>
      <c r="O299" s="14"/>
      <c r="P299" s="14"/>
      <c r="Q299" s="13">
        <v>1784.0924745857342</v>
      </c>
      <c r="R299" s="14"/>
      <c r="S299" s="14"/>
      <c r="T299" s="13"/>
      <c r="U299" s="14"/>
      <c r="V299" s="14"/>
      <c r="W299" s="5" t="s">
        <v>220</v>
      </c>
      <c r="X299" s="5" t="s">
        <v>205</v>
      </c>
      <c r="Y299" s="6"/>
      <c r="Z299" s="12"/>
      <c r="AA299" s="15"/>
    </row>
    <row r="300" spans="1:27" s="3" customFormat="1" ht="12">
      <c r="A300" s="3" t="s">
        <v>20</v>
      </c>
      <c r="B300" s="12" t="s">
        <v>209</v>
      </c>
      <c r="C300" s="5" t="s">
        <v>35</v>
      </c>
      <c r="D300" s="7" t="s">
        <v>209</v>
      </c>
      <c r="E300" s="5" t="s">
        <v>20</v>
      </c>
      <c r="F300" s="7" t="s">
        <v>26</v>
      </c>
      <c r="G300" s="7" t="s">
        <v>26</v>
      </c>
      <c r="H300" s="12" t="s">
        <v>151</v>
      </c>
      <c r="I300" s="12"/>
      <c r="J300" s="12" t="s">
        <v>286</v>
      </c>
      <c r="K300" s="13">
        <f>30*1.075</f>
        <v>32.25</v>
      </c>
      <c r="L300" s="14">
        <v>0</v>
      </c>
      <c r="M300" s="14">
        <v>0</v>
      </c>
      <c r="N300" s="13">
        <v>0</v>
      </c>
      <c r="O300" s="14">
        <v>0</v>
      </c>
      <c r="P300" s="14">
        <v>0</v>
      </c>
      <c r="Q300" s="13">
        <v>0</v>
      </c>
      <c r="R300" s="14">
        <v>0</v>
      </c>
      <c r="S300" s="14">
        <v>0</v>
      </c>
      <c r="T300" s="13">
        <v>0</v>
      </c>
      <c r="U300" s="14">
        <v>0</v>
      </c>
      <c r="V300" s="14">
        <v>0</v>
      </c>
      <c r="W300" s="5" t="s">
        <v>220</v>
      </c>
      <c r="X300" s="5" t="s">
        <v>205</v>
      </c>
      <c r="Y300" s="6" t="s">
        <v>151</v>
      </c>
      <c r="Z300" s="12" t="s">
        <v>287</v>
      </c>
      <c r="AA300" s="15"/>
    </row>
    <row r="301" spans="1:27" s="3" customFormat="1" ht="12">
      <c r="A301" s="3" t="s">
        <v>184</v>
      </c>
      <c r="B301" s="12" t="s">
        <v>209</v>
      </c>
      <c r="C301" s="5" t="s">
        <v>35</v>
      </c>
      <c r="D301" s="7" t="s">
        <v>209</v>
      </c>
      <c r="E301" s="5" t="s">
        <v>20</v>
      </c>
      <c r="F301" s="5" t="s">
        <v>26</v>
      </c>
      <c r="G301" s="5" t="s">
        <v>26</v>
      </c>
      <c r="H301" s="12" t="s">
        <v>151</v>
      </c>
      <c r="I301" s="12"/>
      <c r="J301" s="12" t="s">
        <v>291</v>
      </c>
      <c r="K301" s="13">
        <v>2172.9403138247235</v>
      </c>
      <c r="L301" s="14">
        <v>0</v>
      </c>
      <c r="M301" s="14">
        <v>0</v>
      </c>
      <c r="N301" s="13">
        <v>2188.1508960214965</v>
      </c>
      <c r="O301" s="14">
        <v>0</v>
      </c>
      <c r="P301" s="14">
        <v>0</v>
      </c>
      <c r="Q301" s="13">
        <v>2203.4679522936467</v>
      </c>
      <c r="R301" s="14">
        <v>0</v>
      </c>
      <c r="S301" s="14">
        <v>0</v>
      </c>
      <c r="T301" s="13">
        <v>0</v>
      </c>
      <c r="U301" s="14">
        <v>0</v>
      </c>
      <c r="V301" s="14">
        <v>0</v>
      </c>
      <c r="W301" s="5" t="s">
        <v>220</v>
      </c>
      <c r="X301" s="5" t="s">
        <v>205</v>
      </c>
      <c r="Y301" s="6" t="s">
        <v>151</v>
      </c>
      <c r="Z301" s="12"/>
      <c r="AA301" s="15"/>
    </row>
    <row r="302" spans="1:27" s="3" customFormat="1" ht="12">
      <c r="A302" s="3" t="s">
        <v>288</v>
      </c>
      <c r="B302" s="12" t="s">
        <v>209</v>
      </c>
      <c r="C302" s="5" t="s">
        <v>35</v>
      </c>
      <c r="D302" s="7" t="s">
        <v>209</v>
      </c>
      <c r="E302" s="5" t="s">
        <v>18</v>
      </c>
      <c r="F302" s="7" t="s">
        <v>26</v>
      </c>
      <c r="G302" s="7" t="s">
        <v>26</v>
      </c>
      <c r="H302" s="12" t="s">
        <v>151</v>
      </c>
      <c r="I302" s="12"/>
      <c r="J302" s="12" t="s">
        <v>289</v>
      </c>
      <c r="K302" s="13">
        <f>1000*1.07</f>
        <v>1070</v>
      </c>
      <c r="L302" s="14">
        <v>0</v>
      </c>
      <c r="M302" s="14">
        <v>0</v>
      </c>
      <c r="N302" s="13">
        <v>0</v>
      </c>
      <c r="O302" s="14">
        <v>0</v>
      </c>
      <c r="P302" s="14">
        <v>0</v>
      </c>
      <c r="Q302" s="13">
        <v>0</v>
      </c>
      <c r="R302" s="14">
        <v>0</v>
      </c>
      <c r="S302" s="14">
        <v>0</v>
      </c>
      <c r="T302" s="13">
        <v>0</v>
      </c>
      <c r="U302" s="14">
        <v>0</v>
      </c>
      <c r="V302" s="14">
        <v>0</v>
      </c>
      <c r="W302" s="5" t="s">
        <v>220</v>
      </c>
      <c r="X302" s="5" t="s">
        <v>205</v>
      </c>
      <c r="Y302" s="6" t="s">
        <v>151</v>
      </c>
      <c r="Z302" s="12" t="s">
        <v>290</v>
      </c>
      <c r="AA302" s="15"/>
    </row>
    <row r="303" spans="2:27" s="3" customFormat="1" ht="12">
      <c r="B303" s="12" t="s">
        <v>209</v>
      </c>
      <c r="C303" s="5" t="s">
        <v>30</v>
      </c>
      <c r="D303" s="7" t="s">
        <v>209</v>
      </c>
      <c r="E303" s="5" t="s">
        <v>20</v>
      </c>
      <c r="F303" s="5" t="s">
        <v>26</v>
      </c>
      <c r="G303" s="5" t="s">
        <v>26</v>
      </c>
      <c r="H303" s="12"/>
      <c r="I303" s="12" t="s">
        <v>524</v>
      </c>
      <c r="J303" s="12" t="s">
        <v>525</v>
      </c>
      <c r="K303" s="13">
        <v>11605.710203064</v>
      </c>
      <c r="L303" s="14"/>
      <c r="M303" s="14"/>
      <c r="N303" s="13"/>
      <c r="O303" s="14"/>
      <c r="P303" s="14"/>
      <c r="Q303" s="13"/>
      <c r="R303" s="14"/>
      <c r="S303" s="14"/>
      <c r="T303" s="13"/>
      <c r="U303" s="14"/>
      <c r="V303" s="14"/>
      <c r="W303" s="5" t="s">
        <v>220</v>
      </c>
      <c r="X303" s="5" t="s">
        <v>205</v>
      </c>
      <c r="Y303" s="6"/>
      <c r="Z303" s="12" t="s">
        <v>526</v>
      </c>
      <c r="AA303" s="15"/>
    </row>
    <row r="304" spans="2:27" s="3" customFormat="1" ht="12">
      <c r="B304" s="12" t="s">
        <v>209</v>
      </c>
      <c r="C304" s="5" t="s">
        <v>30</v>
      </c>
      <c r="D304" s="7" t="s">
        <v>209</v>
      </c>
      <c r="E304" s="5" t="s">
        <v>20</v>
      </c>
      <c r="F304" s="5" t="s">
        <v>26</v>
      </c>
      <c r="G304" s="5" t="s">
        <v>26</v>
      </c>
      <c r="H304" s="12"/>
      <c r="I304" s="12" t="s">
        <v>524</v>
      </c>
      <c r="J304" s="12" t="s">
        <v>527</v>
      </c>
      <c r="K304" s="13"/>
      <c r="L304" s="14"/>
      <c r="M304" s="14"/>
      <c r="N304" s="13">
        <v>11953.88150915592</v>
      </c>
      <c r="O304" s="14"/>
      <c r="P304" s="14"/>
      <c r="Q304" s="13"/>
      <c r="R304" s="14"/>
      <c r="S304" s="14"/>
      <c r="T304" s="13"/>
      <c r="U304" s="14"/>
      <c r="V304" s="14"/>
      <c r="W304" s="5" t="s">
        <v>220</v>
      </c>
      <c r="X304" s="5" t="s">
        <v>205</v>
      </c>
      <c r="Y304" s="6"/>
      <c r="Z304" s="12" t="s">
        <v>526</v>
      </c>
      <c r="AA304" s="15"/>
    </row>
    <row r="305" spans="2:27" s="3" customFormat="1" ht="12">
      <c r="B305" s="12" t="s">
        <v>209</v>
      </c>
      <c r="C305" s="5" t="s">
        <v>30</v>
      </c>
      <c r="D305" s="7" t="s">
        <v>209</v>
      </c>
      <c r="E305" s="5" t="s">
        <v>20</v>
      </c>
      <c r="F305" s="5" t="s">
        <v>26</v>
      </c>
      <c r="G305" s="5" t="s">
        <v>26</v>
      </c>
      <c r="H305" s="12"/>
      <c r="I305" s="12" t="s">
        <v>524</v>
      </c>
      <c r="J305" s="12" t="s">
        <v>528</v>
      </c>
      <c r="K305" s="13"/>
      <c r="L305" s="14"/>
      <c r="M305" s="14"/>
      <c r="N305" s="13"/>
      <c r="O305" s="14"/>
      <c r="P305" s="14"/>
      <c r="Q305" s="13">
        <v>12312.497954430599</v>
      </c>
      <c r="R305" s="14"/>
      <c r="S305" s="14"/>
      <c r="T305" s="13"/>
      <c r="U305" s="14"/>
      <c r="V305" s="14"/>
      <c r="W305" s="5" t="s">
        <v>220</v>
      </c>
      <c r="X305" s="5" t="s">
        <v>205</v>
      </c>
      <c r="Y305" s="6"/>
      <c r="Z305" s="12" t="s">
        <v>526</v>
      </c>
      <c r="AA305" s="15"/>
    </row>
    <row r="306" spans="2:27" s="3" customFormat="1" ht="12">
      <c r="B306" s="12" t="s">
        <v>209</v>
      </c>
      <c r="C306" s="5" t="s">
        <v>30</v>
      </c>
      <c r="D306" s="7" t="s">
        <v>209</v>
      </c>
      <c r="E306" s="5" t="s">
        <v>20</v>
      </c>
      <c r="F306" s="5" t="s">
        <v>218</v>
      </c>
      <c r="G306" s="5" t="s">
        <v>218</v>
      </c>
      <c r="H306" s="12"/>
      <c r="I306" s="12" t="s">
        <v>524</v>
      </c>
      <c r="J306" s="12" t="s">
        <v>529</v>
      </c>
      <c r="K306" s="13">
        <v>678</v>
      </c>
      <c r="L306" s="14"/>
      <c r="M306" s="14"/>
      <c r="N306" s="13"/>
      <c r="O306" s="14"/>
      <c r="P306" s="14"/>
      <c r="Q306" s="13"/>
      <c r="R306" s="14"/>
      <c r="S306" s="14"/>
      <c r="T306" s="13"/>
      <c r="U306" s="14"/>
      <c r="V306" s="14"/>
      <c r="W306" s="5" t="s">
        <v>220</v>
      </c>
      <c r="X306" s="5" t="s">
        <v>205</v>
      </c>
      <c r="Y306" s="6"/>
      <c r="Z306" s="12" t="s">
        <v>530</v>
      </c>
      <c r="AA306" s="15"/>
    </row>
    <row r="307" spans="2:27" s="3" customFormat="1" ht="12">
      <c r="B307" s="16" t="s">
        <v>209</v>
      </c>
      <c r="C307" s="7" t="s">
        <v>31</v>
      </c>
      <c r="D307" s="7" t="s">
        <v>209</v>
      </c>
      <c r="E307" s="5" t="s">
        <v>20</v>
      </c>
      <c r="F307" s="7" t="s">
        <v>26</v>
      </c>
      <c r="G307" s="7" t="s">
        <v>26</v>
      </c>
      <c r="H307" s="16"/>
      <c r="I307" s="8" t="s">
        <v>26</v>
      </c>
      <c r="J307" s="16" t="s">
        <v>847</v>
      </c>
      <c r="K307" s="9">
        <v>2501.6600000000003</v>
      </c>
      <c r="L307" s="10">
        <v>0</v>
      </c>
      <c r="M307" s="10"/>
      <c r="N307" s="9">
        <v>0</v>
      </c>
      <c r="O307" s="10">
        <v>0</v>
      </c>
      <c r="P307" s="10"/>
      <c r="Q307" s="9">
        <v>0</v>
      </c>
      <c r="R307" s="10">
        <v>0</v>
      </c>
      <c r="S307" s="10"/>
      <c r="T307" s="9">
        <v>0</v>
      </c>
      <c r="U307" s="10">
        <v>0</v>
      </c>
      <c r="V307" s="10"/>
      <c r="W307" s="7" t="s">
        <v>220</v>
      </c>
      <c r="X307" s="7" t="s">
        <v>205</v>
      </c>
      <c r="Y307" s="8"/>
      <c r="Z307" s="8" t="s">
        <v>848</v>
      </c>
      <c r="AA307" s="8"/>
    </row>
    <row r="308" spans="2:27" s="3" customFormat="1" ht="12">
      <c r="B308" s="16" t="s">
        <v>209</v>
      </c>
      <c r="C308" s="7" t="s">
        <v>31</v>
      </c>
      <c r="D308" s="7" t="s">
        <v>209</v>
      </c>
      <c r="E308" s="5" t="s">
        <v>20</v>
      </c>
      <c r="F308" s="5" t="s">
        <v>26</v>
      </c>
      <c r="G308" s="5" t="s">
        <v>26</v>
      </c>
      <c r="H308" s="16"/>
      <c r="I308" s="8" t="s">
        <v>151</v>
      </c>
      <c r="J308" s="16" t="s">
        <v>846</v>
      </c>
      <c r="K308" s="9">
        <v>2079.213247038821</v>
      </c>
      <c r="L308" s="10">
        <v>0</v>
      </c>
      <c r="M308" s="10"/>
      <c r="N308" s="9">
        <v>2093.7677397680927</v>
      </c>
      <c r="O308" s="10">
        <v>0</v>
      </c>
      <c r="P308" s="10"/>
      <c r="Q308" s="9">
        <v>2108.4241139464693</v>
      </c>
      <c r="R308" s="10">
        <v>0</v>
      </c>
      <c r="S308" s="10"/>
      <c r="T308" s="9">
        <v>0</v>
      </c>
      <c r="U308" s="10">
        <v>0</v>
      </c>
      <c r="V308" s="10"/>
      <c r="W308" s="7" t="s">
        <v>220</v>
      </c>
      <c r="X308" s="7" t="s">
        <v>205</v>
      </c>
      <c r="Y308" s="8"/>
      <c r="Z308" s="8"/>
      <c r="AA308" s="8"/>
    </row>
    <row r="309" spans="1:27" s="3" customFormat="1" ht="12">
      <c r="A309" s="3" t="s">
        <v>242</v>
      </c>
      <c r="B309" s="12" t="s">
        <v>71</v>
      </c>
      <c r="C309" s="5" t="s">
        <v>35</v>
      </c>
      <c r="D309" s="5" t="s">
        <v>2</v>
      </c>
      <c r="E309" s="5" t="s">
        <v>191</v>
      </c>
      <c r="F309" s="5" t="s">
        <v>218</v>
      </c>
      <c r="G309" s="5" t="s">
        <v>218</v>
      </c>
      <c r="H309" s="12" t="s">
        <v>151</v>
      </c>
      <c r="I309" s="12"/>
      <c r="J309" s="12" t="s">
        <v>243</v>
      </c>
      <c r="K309" s="13">
        <v>0</v>
      </c>
      <c r="L309" s="14">
        <v>0</v>
      </c>
      <c r="M309" s="14">
        <v>0</v>
      </c>
      <c r="N309" s="13">
        <v>0</v>
      </c>
      <c r="O309" s="14">
        <v>0</v>
      </c>
      <c r="P309" s="14">
        <v>0</v>
      </c>
      <c r="Q309" s="13">
        <f>(32970+2967)/1000</f>
        <v>35.937</v>
      </c>
      <c r="R309" s="14">
        <v>0</v>
      </c>
      <c r="S309" s="14">
        <f>(Q309/1.09)/5.1</f>
        <v>6.464651915812196</v>
      </c>
      <c r="T309" s="13">
        <f>(4518+407)/1000</f>
        <v>4.925</v>
      </c>
      <c r="U309" s="14">
        <v>0</v>
      </c>
      <c r="V309" s="14">
        <f>(T309/1.09)/5.1</f>
        <v>0.8859507105594531</v>
      </c>
      <c r="W309" s="5" t="s">
        <v>220</v>
      </c>
      <c r="X309" s="5" t="s">
        <v>214</v>
      </c>
      <c r="Y309" s="6" t="s">
        <v>151</v>
      </c>
      <c r="Z309" s="12" t="s">
        <v>254</v>
      </c>
      <c r="AA309" s="15"/>
    </row>
    <row r="310" spans="2:27" s="3" customFormat="1" ht="12">
      <c r="B310" s="12" t="s">
        <v>71</v>
      </c>
      <c r="C310" s="5" t="s">
        <v>30</v>
      </c>
      <c r="D310" s="5" t="s">
        <v>2</v>
      </c>
      <c r="E310" s="5" t="s">
        <v>15</v>
      </c>
      <c r="F310" s="5" t="s">
        <v>187</v>
      </c>
      <c r="G310" s="7" t="s">
        <v>13</v>
      </c>
      <c r="H310" s="12"/>
      <c r="I310" s="12" t="s">
        <v>364</v>
      </c>
      <c r="J310" s="12" t="s">
        <v>531</v>
      </c>
      <c r="K310" s="13"/>
      <c r="L310" s="14"/>
      <c r="M310" s="14"/>
      <c r="N310" s="13">
        <v>44.861</v>
      </c>
      <c r="O310" s="14">
        <v>0.04</v>
      </c>
      <c r="P310" s="14"/>
      <c r="Q310" s="13"/>
      <c r="R310" s="14"/>
      <c r="S310" s="14"/>
      <c r="T310" s="13">
        <v>85.654</v>
      </c>
      <c r="U310" s="14">
        <v>0.08</v>
      </c>
      <c r="V310" s="14"/>
      <c r="W310" s="5" t="s">
        <v>213</v>
      </c>
      <c r="X310" s="5" t="s">
        <v>214</v>
      </c>
      <c r="Y310" s="6"/>
      <c r="Z310" s="12" t="s">
        <v>373</v>
      </c>
      <c r="AA310" s="15"/>
    </row>
    <row r="311" spans="2:27" s="3" customFormat="1" ht="12">
      <c r="B311" s="12" t="s">
        <v>71</v>
      </c>
      <c r="C311" s="5" t="s">
        <v>30</v>
      </c>
      <c r="D311" s="5" t="s">
        <v>2</v>
      </c>
      <c r="E311" s="5" t="s">
        <v>12</v>
      </c>
      <c r="F311" s="7" t="s">
        <v>26</v>
      </c>
      <c r="G311" s="7" t="s">
        <v>26</v>
      </c>
      <c r="H311" s="12"/>
      <c r="I311" s="12" t="s">
        <v>339</v>
      </c>
      <c r="J311" s="12" t="s">
        <v>532</v>
      </c>
      <c r="K311" s="13">
        <v>180</v>
      </c>
      <c r="L311" s="14"/>
      <c r="M311" s="14"/>
      <c r="N311" s="13"/>
      <c r="O311" s="14"/>
      <c r="P311" s="14"/>
      <c r="Q311" s="13"/>
      <c r="R311" s="14"/>
      <c r="S311" s="14"/>
      <c r="T311" s="13"/>
      <c r="U311" s="14"/>
      <c r="V311" s="14"/>
      <c r="W311" s="5" t="s">
        <v>220</v>
      </c>
      <c r="X311" s="5" t="s">
        <v>205</v>
      </c>
      <c r="Y311" s="6"/>
      <c r="Z311" s="12" t="s">
        <v>454</v>
      </c>
      <c r="AA311" s="15"/>
    </row>
    <row r="312" spans="2:27" s="3" customFormat="1" ht="12">
      <c r="B312" s="12" t="s">
        <v>71</v>
      </c>
      <c r="C312" s="5" t="s">
        <v>30</v>
      </c>
      <c r="D312" s="5" t="s">
        <v>2</v>
      </c>
      <c r="E312" s="5" t="s">
        <v>191</v>
      </c>
      <c r="F312" s="5" t="s">
        <v>218</v>
      </c>
      <c r="G312" s="5" t="s">
        <v>218</v>
      </c>
      <c r="H312" s="12"/>
      <c r="I312" s="12" t="s">
        <v>350</v>
      </c>
      <c r="J312" s="12" t="s">
        <v>533</v>
      </c>
      <c r="K312" s="13"/>
      <c r="L312" s="14"/>
      <c r="M312" s="14"/>
      <c r="N312" s="13"/>
      <c r="O312" s="14"/>
      <c r="P312" s="14"/>
      <c r="Q312" s="13">
        <v>33.335</v>
      </c>
      <c r="R312" s="14"/>
      <c r="S312" s="14"/>
      <c r="T312" s="13">
        <v>18.466</v>
      </c>
      <c r="U312" s="14"/>
      <c r="V312" s="14"/>
      <c r="W312" s="5" t="s">
        <v>220</v>
      </c>
      <c r="X312" s="5" t="s">
        <v>214</v>
      </c>
      <c r="Y312" s="6"/>
      <c r="Z312" s="12" t="s">
        <v>352</v>
      </c>
      <c r="AA312" s="15"/>
    </row>
    <row r="313" spans="2:27" s="3" customFormat="1" ht="12">
      <c r="B313" s="12" t="s">
        <v>71</v>
      </c>
      <c r="C313" s="7" t="s">
        <v>31</v>
      </c>
      <c r="D313" s="5" t="s">
        <v>2</v>
      </c>
      <c r="E313" s="5" t="s">
        <v>15</v>
      </c>
      <c r="F313" s="5" t="s">
        <v>187</v>
      </c>
      <c r="G313" s="7" t="s">
        <v>13</v>
      </c>
      <c r="H313" s="16"/>
      <c r="I313" s="8" t="s">
        <v>14</v>
      </c>
      <c r="J313" s="16" t="s">
        <v>796</v>
      </c>
      <c r="K313" s="9">
        <v>0</v>
      </c>
      <c r="L313" s="10">
        <v>0</v>
      </c>
      <c r="M313" s="10"/>
      <c r="N313" s="9">
        <v>13.407</v>
      </c>
      <c r="O313" s="10">
        <v>0.0123814569536424</v>
      </c>
      <c r="P313" s="10"/>
      <c r="Q313" s="9">
        <v>0</v>
      </c>
      <c r="R313" s="10">
        <v>0</v>
      </c>
      <c r="S313" s="10"/>
      <c r="T313" s="9">
        <v>84.693</v>
      </c>
      <c r="U313" s="10">
        <v>0.07821456953642383</v>
      </c>
      <c r="V313" s="10"/>
      <c r="W313" s="7" t="s">
        <v>213</v>
      </c>
      <c r="X313" s="7" t="s">
        <v>214</v>
      </c>
      <c r="Y313" s="8"/>
      <c r="Z313" s="8" t="s">
        <v>797</v>
      </c>
      <c r="AA313" s="8"/>
    </row>
    <row r="314" spans="2:27" s="3" customFormat="1" ht="12">
      <c r="B314" s="12" t="s">
        <v>72</v>
      </c>
      <c r="C314" s="5" t="s">
        <v>30</v>
      </c>
      <c r="D314" s="5" t="s">
        <v>2</v>
      </c>
      <c r="E314" s="5" t="s">
        <v>15</v>
      </c>
      <c r="F314" s="5" t="s">
        <v>187</v>
      </c>
      <c r="G314" s="5" t="s">
        <v>187</v>
      </c>
      <c r="H314" s="12"/>
      <c r="I314" s="12" t="s">
        <v>364</v>
      </c>
      <c r="J314" s="12" t="s">
        <v>534</v>
      </c>
      <c r="K314" s="13"/>
      <c r="L314" s="14"/>
      <c r="M314" s="14"/>
      <c r="N314" s="13"/>
      <c r="O314" s="14"/>
      <c r="P314" s="14"/>
      <c r="Q314" s="13"/>
      <c r="R314" s="14"/>
      <c r="S314" s="14"/>
      <c r="T314" s="13">
        <v>85.88</v>
      </c>
      <c r="U314" s="14">
        <v>0.6646153846153846</v>
      </c>
      <c r="V314" s="14"/>
      <c r="W314" s="5" t="s">
        <v>213</v>
      </c>
      <c r="X314" s="5" t="s">
        <v>214</v>
      </c>
      <c r="Y314" s="6"/>
      <c r="Z314" s="12" t="s">
        <v>373</v>
      </c>
      <c r="AA314" s="15" t="s">
        <v>535</v>
      </c>
    </row>
    <row r="315" spans="2:27" s="3" customFormat="1" ht="12">
      <c r="B315" s="12" t="s">
        <v>72</v>
      </c>
      <c r="C315" s="5" t="s">
        <v>30</v>
      </c>
      <c r="D315" s="5" t="s">
        <v>2</v>
      </c>
      <c r="E315" s="5" t="s">
        <v>12</v>
      </c>
      <c r="F315" s="7" t="s">
        <v>26</v>
      </c>
      <c r="G315" s="7" t="s">
        <v>26</v>
      </c>
      <c r="H315" s="12"/>
      <c r="I315" s="12" t="s">
        <v>339</v>
      </c>
      <c r="J315" s="12" t="s">
        <v>536</v>
      </c>
      <c r="K315" s="13">
        <v>330.67008</v>
      </c>
      <c r="L315" s="14"/>
      <c r="M315" s="14"/>
      <c r="N315" s="13"/>
      <c r="O315" s="14"/>
      <c r="P315" s="14"/>
      <c r="Q315" s="13"/>
      <c r="R315" s="14"/>
      <c r="S315" s="14"/>
      <c r="T315" s="13"/>
      <c r="U315" s="14"/>
      <c r="V315" s="14"/>
      <c r="W315" s="5" t="s">
        <v>220</v>
      </c>
      <c r="X315" s="5" t="s">
        <v>205</v>
      </c>
      <c r="Y315" s="6"/>
      <c r="Z315" s="12" t="s">
        <v>454</v>
      </c>
      <c r="AA315" s="15"/>
    </row>
    <row r="316" spans="2:27" s="3" customFormat="1" ht="12">
      <c r="B316" s="12" t="s">
        <v>72</v>
      </c>
      <c r="C316" s="5" t="s">
        <v>30</v>
      </c>
      <c r="D316" s="5" t="s">
        <v>2</v>
      </c>
      <c r="E316" s="5" t="s">
        <v>21</v>
      </c>
      <c r="F316" s="5" t="s">
        <v>218</v>
      </c>
      <c r="G316" s="5" t="s">
        <v>218</v>
      </c>
      <c r="H316" s="12"/>
      <c r="I316" s="12" t="s">
        <v>342</v>
      </c>
      <c r="J316" s="12" t="s">
        <v>537</v>
      </c>
      <c r="K316" s="13">
        <v>57.63</v>
      </c>
      <c r="L316" s="14"/>
      <c r="M316" s="14"/>
      <c r="N316" s="13"/>
      <c r="O316" s="14"/>
      <c r="P316" s="14"/>
      <c r="Q316" s="13"/>
      <c r="R316" s="14"/>
      <c r="S316" s="14"/>
      <c r="T316" s="13"/>
      <c r="U316" s="14"/>
      <c r="V316" s="14"/>
      <c r="W316" s="5" t="s">
        <v>220</v>
      </c>
      <c r="X316" s="5" t="s">
        <v>205</v>
      </c>
      <c r="Y316" s="6"/>
      <c r="Z316" s="12" t="s">
        <v>538</v>
      </c>
      <c r="AA316" s="15"/>
    </row>
    <row r="317" spans="2:27" s="3" customFormat="1" ht="12">
      <c r="B317" s="12" t="s">
        <v>72</v>
      </c>
      <c r="C317" s="5" t="s">
        <v>30</v>
      </c>
      <c r="D317" s="5" t="s">
        <v>2</v>
      </c>
      <c r="E317" s="5" t="s">
        <v>19</v>
      </c>
      <c r="F317" s="5" t="s">
        <v>218</v>
      </c>
      <c r="G317" s="5" t="s">
        <v>218</v>
      </c>
      <c r="H317" s="12"/>
      <c r="I317" s="12" t="s">
        <v>539</v>
      </c>
      <c r="J317" s="12" t="s">
        <v>540</v>
      </c>
      <c r="K317" s="13"/>
      <c r="L317" s="14"/>
      <c r="M317" s="14"/>
      <c r="N317" s="13">
        <v>22.6</v>
      </c>
      <c r="O317" s="14"/>
      <c r="P317" s="14"/>
      <c r="Q317" s="13"/>
      <c r="R317" s="14"/>
      <c r="S317" s="14"/>
      <c r="T317" s="13"/>
      <c r="U317" s="14"/>
      <c r="V317" s="14"/>
      <c r="W317" s="5" t="s">
        <v>220</v>
      </c>
      <c r="X317" s="5" t="s">
        <v>205</v>
      </c>
      <c r="Y317" s="6"/>
      <c r="Z317" s="12" t="s">
        <v>349</v>
      </c>
      <c r="AA317" s="15" t="s">
        <v>541</v>
      </c>
    </row>
    <row r="318" spans="2:27" s="3" customFormat="1" ht="12">
      <c r="B318" s="12" t="s">
        <v>72</v>
      </c>
      <c r="C318" s="7" t="s">
        <v>31</v>
      </c>
      <c r="D318" s="5" t="s">
        <v>2</v>
      </c>
      <c r="E318" s="5" t="s">
        <v>15</v>
      </c>
      <c r="F318" s="5" t="s">
        <v>187</v>
      </c>
      <c r="G318" s="7" t="s">
        <v>13</v>
      </c>
      <c r="H318" s="16"/>
      <c r="I318" s="8" t="s">
        <v>14</v>
      </c>
      <c r="J318" s="16" t="s">
        <v>796</v>
      </c>
      <c r="K318" s="9">
        <v>0</v>
      </c>
      <c r="L318" s="10">
        <v>0</v>
      </c>
      <c r="M318" s="10"/>
      <c r="N318" s="9">
        <v>0</v>
      </c>
      <c r="O318" s="10">
        <v>0</v>
      </c>
      <c r="P318" s="10"/>
      <c r="Q318" s="9">
        <v>0</v>
      </c>
      <c r="R318" s="10">
        <v>0</v>
      </c>
      <c r="S318" s="10"/>
      <c r="T318" s="9">
        <v>160.5</v>
      </c>
      <c r="U318" s="10">
        <v>1.3117408906882593</v>
      </c>
      <c r="V318" s="10"/>
      <c r="W318" s="7" t="s">
        <v>213</v>
      </c>
      <c r="X318" s="7" t="s">
        <v>214</v>
      </c>
      <c r="Y318" s="8"/>
      <c r="Z318" s="8" t="s">
        <v>801</v>
      </c>
      <c r="AA318" s="8"/>
    </row>
    <row r="319" spans="2:27" s="3" customFormat="1" ht="12">
      <c r="B319" s="12" t="s">
        <v>72</v>
      </c>
      <c r="C319" s="7" t="s">
        <v>31</v>
      </c>
      <c r="D319" s="5" t="s">
        <v>2</v>
      </c>
      <c r="E319" s="5" t="s">
        <v>21</v>
      </c>
      <c r="F319" s="5" t="s">
        <v>218</v>
      </c>
      <c r="G319" s="5" t="s">
        <v>218</v>
      </c>
      <c r="H319" s="16"/>
      <c r="I319" s="8" t="s">
        <v>26</v>
      </c>
      <c r="J319" s="16" t="s">
        <v>799</v>
      </c>
      <c r="K319" s="21">
        <v>127.33000000000001</v>
      </c>
      <c r="L319" s="10">
        <v>0</v>
      </c>
      <c r="M319" s="10"/>
      <c r="N319" s="9">
        <v>0</v>
      </c>
      <c r="O319" s="10">
        <v>0</v>
      </c>
      <c r="P319" s="10"/>
      <c r="Q319" s="9">
        <v>0</v>
      </c>
      <c r="R319" s="10">
        <v>0</v>
      </c>
      <c r="S319" s="10"/>
      <c r="T319" s="9">
        <v>0</v>
      </c>
      <c r="U319" s="10">
        <v>0</v>
      </c>
      <c r="V319" s="10"/>
      <c r="W319" s="7" t="s">
        <v>220</v>
      </c>
      <c r="X319" s="7" t="s">
        <v>205</v>
      </c>
      <c r="Y319" s="8"/>
      <c r="Z319" s="8" t="s">
        <v>801</v>
      </c>
      <c r="AA319" s="8"/>
    </row>
    <row r="320" spans="2:27" s="3" customFormat="1" ht="12">
      <c r="B320" s="12" t="s">
        <v>73</v>
      </c>
      <c r="C320" s="5" t="s">
        <v>30</v>
      </c>
      <c r="D320" s="5" t="s">
        <v>29</v>
      </c>
      <c r="E320" s="5" t="s">
        <v>15</v>
      </c>
      <c r="F320" s="5" t="s">
        <v>187</v>
      </c>
      <c r="G320" s="5" t="s">
        <v>13</v>
      </c>
      <c r="H320" s="12"/>
      <c r="I320" s="12" t="s">
        <v>364</v>
      </c>
      <c r="J320" s="12" t="s">
        <v>542</v>
      </c>
      <c r="K320" s="13"/>
      <c r="L320" s="14"/>
      <c r="M320" s="14"/>
      <c r="N320" s="13"/>
      <c r="O320" s="14"/>
      <c r="P320" s="14"/>
      <c r="Q320" s="13">
        <v>102.83</v>
      </c>
      <c r="R320" s="14">
        <v>1.0551666666666668</v>
      </c>
      <c r="S320" s="14"/>
      <c r="T320" s="13">
        <v>70.06</v>
      </c>
      <c r="U320" s="14">
        <v>0.7189047619047619</v>
      </c>
      <c r="V320" s="14"/>
      <c r="W320" s="5" t="s">
        <v>220</v>
      </c>
      <c r="X320" s="5" t="s">
        <v>214</v>
      </c>
      <c r="Y320" s="6"/>
      <c r="Z320" s="12" t="s">
        <v>352</v>
      </c>
      <c r="AA320" s="15"/>
    </row>
    <row r="321" spans="2:27" s="3" customFormat="1" ht="12">
      <c r="B321" s="12" t="s">
        <v>73</v>
      </c>
      <c r="C321" s="5" t="s">
        <v>30</v>
      </c>
      <c r="D321" s="5" t="s">
        <v>29</v>
      </c>
      <c r="E321" s="5" t="s">
        <v>12</v>
      </c>
      <c r="F321" s="7" t="s">
        <v>26</v>
      </c>
      <c r="G321" s="7" t="s">
        <v>26</v>
      </c>
      <c r="H321" s="12"/>
      <c r="I321" s="12" t="s">
        <v>339</v>
      </c>
      <c r="J321" s="12" t="s">
        <v>543</v>
      </c>
      <c r="K321" s="13">
        <v>180</v>
      </c>
      <c r="L321" s="14"/>
      <c r="M321" s="14"/>
      <c r="N321" s="13"/>
      <c r="O321" s="14"/>
      <c r="P321" s="14"/>
      <c r="Q321" s="13"/>
      <c r="R321" s="14"/>
      <c r="S321" s="14"/>
      <c r="T321" s="13"/>
      <c r="U321" s="14"/>
      <c r="V321" s="14"/>
      <c r="W321" s="5" t="s">
        <v>220</v>
      </c>
      <c r="X321" s="5" t="s">
        <v>205</v>
      </c>
      <c r="Y321" s="6"/>
      <c r="Z321" s="12" t="s">
        <v>355</v>
      </c>
      <c r="AA321" s="15"/>
    </row>
    <row r="322" spans="2:27" s="3" customFormat="1" ht="12">
      <c r="B322" s="12" t="s">
        <v>73</v>
      </c>
      <c r="C322" s="5" t="s">
        <v>30</v>
      </c>
      <c r="D322" s="5" t="s">
        <v>29</v>
      </c>
      <c r="E322" s="5" t="s">
        <v>191</v>
      </c>
      <c r="F322" s="5" t="s">
        <v>218</v>
      </c>
      <c r="G322" s="5" t="s">
        <v>218</v>
      </c>
      <c r="H322" s="12"/>
      <c r="I322" s="12" t="s">
        <v>350</v>
      </c>
      <c r="J322" s="12" t="s">
        <v>544</v>
      </c>
      <c r="K322" s="13"/>
      <c r="L322" s="14"/>
      <c r="M322" s="14"/>
      <c r="N322" s="13">
        <v>118.862</v>
      </c>
      <c r="O322" s="14"/>
      <c r="P322" s="14"/>
      <c r="Q322" s="13"/>
      <c r="R322" s="14"/>
      <c r="S322" s="14"/>
      <c r="T322" s="13">
        <v>118.862</v>
      </c>
      <c r="U322" s="14"/>
      <c r="V322" s="14"/>
      <c r="W322" s="5" t="s">
        <v>220</v>
      </c>
      <c r="X322" s="5" t="s">
        <v>214</v>
      </c>
      <c r="Y322" s="6"/>
      <c r="Z322" s="12" t="s">
        <v>545</v>
      </c>
      <c r="AA322" s="15" t="s">
        <v>546</v>
      </c>
    </row>
    <row r="323" spans="2:27" s="3" customFormat="1" ht="12">
      <c r="B323" s="12" t="s">
        <v>73</v>
      </c>
      <c r="C323" s="7" t="s">
        <v>31</v>
      </c>
      <c r="D323" s="5" t="s">
        <v>29</v>
      </c>
      <c r="E323" s="5" t="s">
        <v>15</v>
      </c>
      <c r="F323" s="7" t="s">
        <v>187</v>
      </c>
      <c r="G323" s="7" t="s">
        <v>13</v>
      </c>
      <c r="H323" s="16"/>
      <c r="I323" s="8" t="s">
        <v>14</v>
      </c>
      <c r="J323" s="16" t="s">
        <v>796</v>
      </c>
      <c r="K323" s="9">
        <v>0</v>
      </c>
      <c r="L323" s="10">
        <v>0</v>
      </c>
      <c r="M323" s="10"/>
      <c r="N323" s="9">
        <v>0</v>
      </c>
      <c r="O323" s="10">
        <v>0</v>
      </c>
      <c r="P323" s="10"/>
      <c r="Q323" s="9">
        <v>0</v>
      </c>
      <c r="R323" s="10">
        <v>0</v>
      </c>
      <c r="S323" s="10"/>
      <c r="T323" s="9">
        <v>67.725</v>
      </c>
      <c r="U323" s="10">
        <v>0.73</v>
      </c>
      <c r="V323" s="10"/>
      <c r="W323" s="7" t="s">
        <v>220</v>
      </c>
      <c r="X323" s="7" t="s">
        <v>214</v>
      </c>
      <c r="Y323" s="8"/>
      <c r="Z323" s="8" t="s">
        <v>797</v>
      </c>
      <c r="AA323" s="8" t="s">
        <v>849</v>
      </c>
    </row>
    <row r="324" spans="2:27" s="3" customFormat="1" ht="12">
      <c r="B324" s="12" t="s">
        <v>73</v>
      </c>
      <c r="C324" s="7" t="s">
        <v>31</v>
      </c>
      <c r="D324" s="5" t="s">
        <v>29</v>
      </c>
      <c r="E324" s="5" t="s">
        <v>191</v>
      </c>
      <c r="F324" s="5" t="s">
        <v>218</v>
      </c>
      <c r="G324" s="5" t="s">
        <v>218</v>
      </c>
      <c r="H324" s="16"/>
      <c r="I324" s="8" t="s">
        <v>14</v>
      </c>
      <c r="J324" s="16" t="s">
        <v>805</v>
      </c>
      <c r="K324" s="9">
        <v>47.088</v>
      </c>
      <c r="L324" s="10">
        <v>0</v>
      </c>
      <c r="M324" s="10">
        <v>8.25</v>
      </c>
      <c r="N324" s="9">
        <v>0</v>
      </c>
      <c r="O324" s="10">
        <v>0</v>
      </c>
      <c r="P324" s="10">
        <v>0</v>
      </c>
      <c r="Q324" s="9">
        <v>0</v>
      </c>
      <c r="R324" s="10">
        <v>0</v>
      </c>
      <c r="S324" s="10">
        <v>0</v>
      </c>
      <c r="T324" s="9">
        <v>109.87200000000001</v>
      </c>
      <c r="U324" s="10">
        <v>0</v>
      </c>
      <c r="V324" s="10">
        <v>19.250000000000004</v>
      </c>
      <c r="W324" s="7" t="s">
        <v>220</v>
      </c>
      <c r="X324" s="7" t="s">
        <v>214</v>
      </c>
      <c r="Y324" s="8"/>
      <c r="Z324" s="8" t="s">
        <v>797</v>
      </c>
      <c r="AA324" s="8" t="s">
        <v>850</v>
      </c>
    </row>
    <row r="325" spans="2:27" s="3" customFormat="1" ht="12">
      <c r="B325" s="12" t="s">
        <v>74</v>
      </c>
      <c r="C325" s="5" t="s">
        <v>30</v>
      </c>
      <c r="D325" s="5" t="s">
        <v>2</v>
      </c>
      <c r="E325" s="5" t="s">
        <v>20</v>
      </c>
      <c r="F325" s="5" t="s">
        <v>187</v>
      </c>
      <c r="G325" s="5" t="s">
        <v>13</v>
      </c>
      <c r="H325" s="12"/>
      <c r="I325" s="12" t="s">
        <v>362</v>
      </c>
      <c r="J325" s="12"/>
      <c r="K325" s="13">
        <v>79.1</v>
      </c>
      <c r="L325" s="14"/>
      <c r="M325" s="14"/>
      <c r="N325" s="13"/>
      <c r="O325" s="14"/>
      <c r="P325" s="14"/>
      <c r="Q325" s="13"/>
      <c r="R325" s="14"/>
      <c r="S325" s="14"/>
      <c r="T325" s="13"/>
      <c r="U325" s="14"/>
      <c r="V325" s="14"/>
      <c r="W325" s="5" t="s">
        <v>220</v>
      </c>
      <c r="X325" s="5" t="s">
        <v>214</v>
      </c>
      <c r="Y325" s="6"/>
      <c r="Z325" s="12" t="s">
        <v>363</v>
      </c>
      <c r="AA325" s="15"/>
    </row>
    <row r="326" spans="2:27" s="3" customFormat="1" ht="12">
      <c r="B326" s="12" t="s">
        <v>74</v>
      </c>
      <c r="C326" s="5" t="s">
        <v>30</v>
      </c>
      <c r="D326" s="5" t="s">
        <v>2</v>
      </c>
      <c r="E326" s="5" t="s">
        <v>15</v>
      </c>
      <c r="F326" s="5" t="s">
        <v>187</v>
      </c>
      <c r="G326" s="5" t="s">
        <v>13</v>
      </c>
      <c r="H326" s="12"/>
      <c r="I326" s="12" t="s">
        <v>364</v>
      </c>
      <c r="J326" s="12" t="s">
        <v>547</v>
      </c>
      <c r="K326" s="13">
        <v>52</v>
      </c>
      <c r="L326" s="14">
        <v>0.03</v>
      </c>
      <c r="M326" s="14"/>
      <c r="N326" s="13"/>
      <c r="O326" s="14"/>
      <c r="P326" s="14"/>
      <c r="Q326" s="13"/>
      <c r="R326" s="14"/>
      <c r="S326" s="14"/>
      <c r="T326" s="13">
        <v>78</v>
      </c>
      <c r="U326" s="14">
        <v>0.04</v>
      </c>
      <c r="V326" s="14"/>
      <c r="W326" s="5" t="s">
        <v>220</v>
      </c>
      <c r="X326" s="5" t="s">
        <v>214</v>
      </c>
      <c r="Y326" s="6"/>
      <c r="Z326" s="12" t="s">
        <v>548</v>
      </c>
      <c r="AA326" s="15"/>
    </row>
    <row r="327" spans="2:27" s="3" customFormat="1" ht="12">
      <c r="B327" s="12" t="s">
        <v>74</v>
      </c>
      <c r="C327" s="5" t="s">
        <v>30</v>
      </c>
      <c r="D327" s="5" t="s">
        <v>2</v>
      </c>
      <c r="E327" s="5" t="s">
        <v>12</v>
      </c>
      <c r="F327" s="7" t="s">
        <v>26</v>
      </c>
      <c r="G327" s="7" t="s">
        <v>26</v>
      </c>
      <c r="H327" s="12"/>
      <c r="I327" s="12" t="s">
        <v>339</v>
      </c>
      <c r="J327" s="12" t="s">
        <v>549</v>
      </c>
      <c r="K327" s="13">
        <v>180</v>
      </c>
      <c r="L327" s="14"/>
      <c r="M327" s="14"/>
      <c r="N327" s="13"/>
      <c r="O327" s="14"/>
      <c r="P327" s="14"/>
      <c r="Q327" s="13"/>
      <c r="R327" s="14"/>
      <c r="S327" s="14"/>
      <c r="T327" s="13"/>
      <c r="U327" s="14"/>
      <c r="V327" s="14"/>
      <c r="W327" s="5" t="s">
        <v>220</v>
      </c>
      <c r="X327" s="5" t="s">
        <v>205</v>
      </c>
      <c r="Y327" s="6"/>
      <c r="Z327" s="12" t="s">
        <v>454</v>
      </c>
      <c r="AA327" s="15"/>
    </row>
    <row r="328" spans="2:27" s="3" customFormat="1" ht="12">
      <c r="B328" s="12" t="s">
        <v>74</v>
      </c>
      <c r="C328" s="5" t="s">
        <v>30</v>
      </c>
      <c r="D328" s="5" t="s">
        <v>2</v>
      </c>
      <c r="E328" s="5" t="s">
        <v>191</v>
      </c>
      <c r="F328" s="5" t="s">
        <v>218</v>
      </c>
      <c r="G328" s="5" t="s">
        <v>218</v>
      </c>
      <c r="H328" s="12"/>
      <c r="I328" s="12" t="s">
        <v>350</v>
      </c>
      <c r="J328" s="12" t="s">
        <v>550</v>
      </c>
      <c r="K328" s="13"/>
      <c r="L328" s="14"/>
      <c r="M328" s="14"/>
      <c r="N328" s="13">
        <v>110.175</v>
      </c>
      <c r="O328" s="14"/>
      <c r="P328" s="14"/>
      <c r="Q328" s="13"/>
      <c r="R328" s="14"/>
      <c r="S328" s="14"/>
      <c r="T328" s="13">
        <v>110.175</v>
      </c>
      <c r="U328" s="14"/>
      <c r="V328" s="14"/>
      <c r="W328" s="5" t="s">
        <v>220</v>
      </c>
      <c r="X328" s="5" t="s">
        <v>214</v>
      </c>
      <c r="Y328" s="6"/>
      <c r="Z328" s="12" t="s">
        <v>396</v>
      </c>
      <c r="AA328" s="15"/>
    </row>
    <row r="329" spans="2:27" s="3" customFormat="1" ht="12">
      <c r="B329" s="12" t="s">
        <v>74</v>
      </c>
      <c r="C329" s="7" t="s">
        <v>31</v>
      </c>
      <c r="D329" s="5" t="s">
        <v>2</v>
      </c>
      <c r="E329" s="5" t="s">
        <v>20</v>
      </c>
      <c r="F329" s="5" t="s">
        <v>187</v>
      </c>
      <c r="G329" s="5" t="s">
        <v>187</v>
      </c>
      <c r="H329" s="16"/>
      <c r="I329" s="8" t="s">
        <v>796</v>
      </c>
      <c r="J329" s="16" t="s">
        <v>192</v>
      </c>
      <c r="K329" s="21">
        <v>32.1</v>
      </c>
      <c r="L329" s="10">
        <v>0</v>
      </c>
      <c r="M329" s="10"/>
      <c r="N329" s="9">
        <v>0</v>
      </c>
      <c r="O329" s="10">
        <v>0</v>
      </c>
      <c r="P329" s="10"/>
      <c r="Q329" s="9">
        <v>0</v>
      </c>
      <c r="R329" s="10">
        <v>0</v>
      </c>
      <c r="S329" s="10"/>
      <c r="T329" s="9">
        <v>0</v>
      </c>
      <c r="U329" s="10">
        <v>0</v>
      </c>
      <c r="V329" s="10"/>
      <c r="W329" s="7" t="s">
        <v>220</v>
      </c>
      <c r="X329" s="7" t="s">
        <v>214</v>
      </c>
      <c r="Y329" s="8"/>
      <c r="Z329" s="8" t="s">
        <v>797</v>
      </c>
      <c r="AA329" s="8"/>
    </row>
    <row r="330" spans="2:27" s="3" customFormat="1" ht="12">
      <c r="B330" s="12" t="s">
        <v>74</v>
      </c>
      <c r="C330" s="7" t="s">
        <v>31</v>
      </c>
      <c r="D330" s="5" t="s">
        <v>2</v>
      </c>
      <c r="E330" s="5" t="s">
        <v>15</v>
      </c>
      <c r="F330" s="7" t="s">
        <v>187</v>
      </c>
      <c r="G330" s="7" t="s">
        <v>13</v>
      </c>
      <c r="H330" s="16"/>
      <c r="I330" s="8" t="s">
        <v>14</v>
      </c>
      <c r="J330" s="16" t="s">
        <v>796</v>
      </c>
      <c r="K330" s="21">
        <v>42.59662527779669</v>
      </c>
      <c r="L330" s="10">
        <v>0.4</v>
      </c>
      <c r="M330" s="10"/>
      <c r="N330" s="9">
        <v>0</v>
      </c>
      <c r="O330" s="10">
        <v>0</v>
      </c>
      <c r="P330" s="10"/>
      <c r="Q330" s="9">
        <v>0</v>
      </c>
      <c r="R330" s="10">
        <v>0</v>
      </c>
      <c r="S330" s="10"/>
      <c r="T330" s="9">
        <v>146.5630533111487</v>
      </c>
      <c r="U330" s="10">
        <v>0.6</v>
      </c>
      <c r="V330" s="10"/>
      <c r="W330" s="7" t="s">
        <v>220</v>
      </c>
      <c r="X330" s="7" t="s">
        <v>214</v>
      </c>
      <c r="Y330" s="8"/>
      <c r="Z330" s="8" t="s">
        <v>797</v>
      </c>
      <c r="AA330" s="8"/>
    </row>
    <row r="331" spans="2:27" s="3" customFormat="1" ht="12">
      <c r="B331" s="12" t="s">
        <v>74</v>
      </c>
      <c r="C331" s="7" t="s">
        <v>31</v>
      </c>
      <c r="D331" s="5" t="s">
        <v>2</v>
      </c>
      <c r="E331" s="5" t="s">
        <v>191</v>
      </c>
      <c r="F331" s="5" t="s">
        <v>218</v>
      </c>
      <c r="G331" s="5" t="s">
        <v>218</v>
      </c>
      <c r="H331" s="16"/>
      <c r="I331" s="8" t="s">
        <v>14</v>
      </c>
      <c r="J331" s="16" t="s">
        <v>805</v>
      </c>
      <c r="K331" s="9">
        <v>0</v>
      </c>
      <c r="L331" s="10">
        <v>0</v>
      </c>
      <c r="M331" s="10">
        <v>0</v>
      </c>
      <c r="N331" s="9">
        <v>42.51</v>
      </c>
      <c r="O331" s="10">
        <v>0</v>
      </c>
      <c r="P331" s="10">
        <v>3.19596</v>
      </c>
      <c r="Q331" s="9">
        <v>0</v>
      </c>
      <c r="R331" s="10">
        <v>0</v>
      </c>
      <c r="S331" s="10">
        <v>0</v>
      </c>
      <c r="T331" s="9">
        <v>99.19000000000001</v>
      </c>
      <c r="U331" s="10">
        <v>0</v>
      </c>
      <c r="V331" s="10">
        <v>7.4572400000000005</v>
      </c>
      <c r="W331" s="7" t="s">
        <v>220</v>
      </c>
      <c r="X331" s="7" t="s">
        <v>214</v>
      </c>
      <c r="Y331" s="8"/>
      <c r="Z331" s="8" t="s">
        <v>797</v>
      </c>
      <c r="AA331" s="8" t="s">
        <v>828</v>
      </c>
    </row>
    <row r="332" spans="1:27" s="3" customFormat="1" ht="12">
      <c r="A332" s="3" t="s">
        <v>240</v>
      </c>
      <c r="B332" s="12" t="s">
        <v>75</v>
      </c>
      <c r="C332" s="5" t="s">
        <v>35</v>
      </c>
      <c r="D332" s="5" t="s">
        <v>2</v>
      </c>
      <c r="E332" s="5" t="s">
        <v>15</v>
      </c>
      <c r="F332" s="5" t="s">
        <v>187</v>
      </c>
      <c r="G332" s="5" t="s">
        <v>13</v>
      </c>
      <c r="H332" s="12" t="s">
        <v>151</v>
      </c>
      <c r="I332" s="12"/>
      <c r="J332" s="12" t="s">
        <v>241</v>
      </c>
      <c r="K332" s="13">
        <v>0</v>
      </c>
      <c r="L332" s="14">
        <v>0</v>
      </c>
      <c r="M332" s="14">
        <v>0</v>
      </c>
      <c r="N332" s="13">
        <v>0</v>
      </c>
      <c r="O332" s="14">
        <v>0</v>
      </c>
      <c r="P332" s="14">
        <v>0</v>
      </c>
      <c r="Q332" s="13">
        <v>58.85</v>
      </c>
      <c r="R332" s="14">
        <v>0.13026315789473683</v>
      </c>
      <c r="S332" s="14">
        <v>0</v>
      </c>
      <c r="T332" s="13">
        <v>0</v>
      </c>
      <c r="U332" s="14">
        <v>0</v>
      </c>
      <c r="V332" s="14">
        <v>0</v>
      </c>
      <c r="W332" s="5" t="s">
        <v>213</v>
      </c>
      <c r="X332" s="5" t="s">
        <v>214</v>
      </c>
      <c r="Y332" s="6" t="s">
        <v>151</v>
      </c>
      <c r="Z332" s="12" t="s">
        <v>292</v>
      </c>
      <c r="AA332" s="15"/>
    </row>
    <row r="333" spans="2:27" s="3" customFormat="1" ht="12">
      <c r="B333" s="12" t="s">
        <v>75</v>
      </c>
      <c r="C333" s="5" t="s">
        <v>30</v>
      </c>
      <c r="D333" s="5" t="s">
        <v>2</v>
      </c>
      <c r="E333" s="5" t="s">
        <v>20</v>
      </c>
      <c r="F333" s="5" t="s">
        <v>187</v>
      </c>
      <c r="G333" s="5" t="s">
        <v>13</v>
      </c>
      <c r="H333" s="12"/>
      <c r="I333" s="12" t="s">
        <v>362</v>
      </c>
      <c r="J333" s="12"/>
      <c r="K333" s="13"/>
      <c r="L333" s="14"/>
      <c r="M333" s="14"/>
      <c r="N333" s="13"/>
      <c r="O333" s="14"/>
      <c r="P333" s="14"/>
      <c r="Q333" s="13">
        <v>113</v>
      </c>
      <c r="R333" s="14"/>
      <c r="S333" s="14"/>
      <c r="T333" s="13"/>
      <c r="U333" s="14"/>
      <c r="V333" s="14"/>
      <c r="W333" s="5" t="s">
        <v>220</v>
      </c>
      <c r="X333" s="5" t="s">
        <v>214</v>
      </c>
      <c r="Y333" s="6"/>
      <c r="Z333" s="12" t="s">
        <v>363</v>
      </c>
      <c r="AA333" s="15"/>
    </row>
    <row r="334" spans="2:27" s="3" customFormat="1" ht="12">
      <c r="B334" s="12" t="s">
        <v>75</v>
      </c>
      <c r="C334" s="5" t="s">
        <v>30</v>
      </c>
      <c r="D334" s="5" t="s">
        <v>2</v>
      </c>
      <c r="E334" s="5" t="s">
        <v>15</v>
      </c>
      <c r="F334" s="5" t="s">
        <v>187</v>
      </c>
      <c r="G334" s="7" t="s">
        <v>13</v>
      </c>
      <c r="H334" s="12"/>
      <c r="I334" s="12" t="s">
        <v>364</v>
      </c>
      <c r="J334" s="12" t="s">
        <v>551</v>
      </c>
      <c r="K334" s="13"/>
      <c r="L334" s="14"/>
      <c r="M334" s="14"/>
      <c r="N334" s="13"/>
      <c r="O334" s="14"/>
      <c r="P334" s="14"/>
      <c r="Q334" s="13">
        <v>34.465</v>
      </c>
      <c r="R334" s="14">
        <v>0.07223684210526315</v>
      </c>
      <c r="S334" s="14"/>
      <c r="T334" s="13"/>
      <c r="U334" s="14"/>
      <c r="V334" s="14"/>
      <c r="W334" s="5" t="s">
        <v>213</v>
      </c>
      <c r="X334" s="5" t="s">
        <v>214</v>
      </c>
      <c r="Y334" s="6"/>
      <c r="Z334" s="12" t="s">
        <v>373</v>
      </c>
      <c r="AA334" s="15"/>
    </row>
    <row r="335" spans="2:27" s="3" customFormat="1" ht="12">
      <c r="B335" s="12" t="s">
        <v>75</v>
      </c>
      <c r="C335" s="5" t="s">
        <v>30</v>
      </c>
      <c r="D335" s="5" t="s">
        <v>2</v>
      </c>
      <c r="E335" s="5" t="s">
        <v>12</v>
      </c>
      <c r="F335" s="7" t="s">
        <v>26</v>
      </c>
      <c r="G335" s="7" t="s">
        <v>26</v>
      </c>
      <c r="H335" s="12"/>
      <c r="I335" s="12" t="s">
        <v>339</v>
      </c>
      <c r="J335" s="12" t="s">
        <v>552</v>
      </c>
      <c r="K335" s="13"/>
      <c r="L335" s="14"/>
      <c r="M335" s="14"/>
      <c r="N335" s="13"/>
      <c r="O335" s="14"/>
      <c r="P335" s="14"/>
      <c r="Q335" s="13">
        <v>180</v>
      </c>
      <c r="R335" s="14"/>
      <c r="S335" s="14"/>
      <c r="T335" s="13"/>
      <c r="U335" s="14"/>
      <c r="V335" s="14"/>
      <c r="W335" s="5" t="s">
        <v>220</v>
      </c>
      <c r="X335" s="5" t="s">
        <v>205</v>
      </c>
      <c r="Y335" s="6"/>
      <c r="Z335" s="12" t="s">
        <v>352</v>
      </c>
      <c r="AA335" s="15"/>
    </row>
    <row r="336" spans="2:27" s="3" customFormat="1" ht="12">
      <c r="B336" s="12" t="s">
        <v>75</v>
      </c>
      <c r="C336" s="5" t="s">
        <v>30</v>
      </c>
      <c r="D336" s="5" t="s">
        <v>2</v>
      </c>
      <c r="E336" s="5" t="s">
        <v>21</v>
      </c>
      <c r="F336" s="5" t="s">
        <v>218</v>
      </c>
      <c r="G336" s="5" t="s">
        <v>218</v>
      </c>
      <c r="H336" s="12"/>
      <c r="I336" s="12" t="s">
        <v>342</v>
      </c>
      <c r="J336" s="12" t="s">
        <v>553</v>
      </c>
      <c r="K336" s="13">
        <v>102.83</v>
      </c>
      <c r="L336" s="14"/>
      <c r="M336" s="14"/>
      <c r="N336" s="13"/>
      <c r="O336" s="14"/>
      <c r="P336" s="14"/>
      <c r="Q336" s="13"/>
      <c r="R336" s="14"/>
      <c r="S336" s="14"/>
      <c r="T336" s="13"/>
      <c r="U336" s="14"/>
      <c r="V336" s="14"/>
      <c r="W336" s="5" t="s">
        <v>220</v>
      </c>
      <c r="X336" s="5" t="s">
        <v>205</v>
      </c>
      <c r="Y336" s="6"/>
      <c r="Z336" s="12" t="s">
        <v>554</v>
      </c>
      <c r="AA336" s="15"/>
    </row>
    <row r="337" spans="1:27" s="3" customFormat="1" ht="12">
      <c r="A337" s="3" t="s">
        <v>189</v>
      </c>
      <c r="B337" s="12" t="s">
        <v>76</v>
      </c>
      <c r="C337" s="5" t="s">
        <v>35</v>
      </c>
      <c r="D337" s="5" t="s">
        <v>2</v>
      </c>
      <c r="E337" s="5" t="s">
        <v>15</v>
      </c>
      <c r="F337" s="5" t="s">
        <v>187</v>
      </c>
      <c r="G337" s="5" t="s">
        <v>13</v>
      </c>
      <c r="H337" s="12" t="s">
        <v>151</v>
      </c>
      <c r="I337" s="12"/>
      <c r="J337" s="12" t="s">
        <v>282</v>
      </c>
      <c r="K337" s="13">
        <v>0</v>
      </c>
      <c r="L337" s="14">
        <v>0</v>
      </c>
      <c r="M337" s="14">
        <v>0</v>
      </c>
      <c r="N337" s="13">
        <v>257.0510877536055</v>
      </c>
      <c r="O337" s="14">
        <v>2.289</v>
      </c>
      <c r="P337" s="14">
        <v>0</v>
      </c>
      <c r="Q337" s="13">
        <v>0</v>
      </c>
      <c r="R337" s="14">
        <v>0</v>
      </c>
      <c r="S337" s="14">
        <v>0</v>
      </c>
      <c r="T337" s="13">
        <v>0</v>
      </c>
      <c r="U337" s="14">
        <v>0</v>
      </c>
      <c r="V337" s="14">
        <v>0</v>
      </c>
      <c r="W337" s="5" t="s">
        <v>220</v>
      </c>
      <c r="X337" s="5" t="s">
        <v>214</v>
      </c>
      <c r="Y337" s="6" t="s">
        <v>151</v>
      </c>
      <c r="Z337" s="12" t="s">
        <v>293</v>
      </c>
      <c r="AA337" s="15"/>
    </row>
    <row r="338" spans="1:27" s="3" customFormat="1" ht="12">
      <c r="A338" s="3" t="s">
        <v>12</v>
      </c>
      <c r="B338" s="12" t="s">
        <v>76</v>
      </c>
      <c r="C338" s="5" t="s">
        <v>35</v>
      </c>
      <c r="D338" s="5" t="s">
        <v>2</v>
      </c>
      <c r="E338" s="5" t="s">
        <v>12</v>
      </c>
      <c r="F338" s="7" t="s">
        <v>26</v>
      </c>
      <c r="G338" s="7" t="s">
        <v>26</v>
      </c>
      <c r="H338" s="12" t="s">
        <v>151</v>
      </c>
      <c r="I338" s="12"/>
      <c r="J338" s="12" t="s">
        <v>250</v>
      </c>
      <c r="K338" s="13">
        <v>283.50719999999995</v>
      </c>
      <c r="L338" s="14">
        <v>0</v>
      </c>
      <c r="M338" s="14">
        <v>0</v>
      </c>
      <c r="N338" s="13">
        <v>0</v>
      </c>
      <c r="O338" s="14">
        <v>0</v>
      </c>
      <c r="P338" s="14">
        <v>0</v>
      </c>
      <c r="Q338" s="13">
        <v>0</v>
      </c>
      <c r="R338" s="14">
        <v>0</v>
      </c>
      <c r="S338" s="14">
        <v>0</v>
      </c>
      <c r="T338" s="13">
        <v>0</v>
      </c>
      <c r="U338" s="14">
        <v>0</v>
      </c>
      <c r="V338" s="14">
        <v>0</v>
      </c>
      <c r="W338" s="5" t="s">
        <v>220</v>
      </c>
      <c r="X338" s="5" t="s">
        <v>205</v>
      </c>
      <c r="Y338" s="6" t="s">
        <v>151</v>
      </c>
      <c r="Z338" s="12"/>
      <c r="AA338" s="15"/>
    </row>
    <row r="339" spans="2:27" s="3" customFormat="1" ht="12">
      <c r="B339" s="12" t="s">
        <v>77</v>
      </c>
      <c r="C339" s="5" t="s">
        <v>30</v>
      </c>
      <c r="D339" s="5" t="s">
        <v>2</v>
      </c>
      <c r="E339" s="5" t="s">
        <v>15</v>
      </c>
      <c r="F339" s="5" t="s">
        <v>187</v>
      </c>
      <c r="G339" s="5" t="s">
        <v>187</v>
      </c>
      <c r="H339" s="12"/>
      <c r="I339" s="12" t="s">
        <v>364</v>
      </c>
      <c r="J339" s="12" t="s">
        <v>555</v>
      </c>
      <c r="K339" s="13"/>
      <c r="L339" s="14"/>
      <c r="M339" s="14"/>
      <c r="N339" s="13">
        <v>41.245</v>
      </c>
      <c r="O339" s="14">
        <v>0.3313294573643411</v>
      </c>
      <c r="P339" s="14"/>
      <c r="Q339" s="13"/>
      <c r="R339" s="14"/>
      <c r="S339" s="14"/>
      <c r="T339" s="13">
        <v>85.88</v>
      </c>
      <c r="U339" s="14">
        <v>0.6898914728682171</v>
      </c>
      <c r="V339" s="14"/>
      <c r="W339" s="5" t="s">
        <v>213</v>
      </c>
      <c r="X339" s="5" t="s">
        <v>214</v>
      </c>
      <c r="Y339" s="6"/>
      <c r="Z339" s="12" t="s">
        <v>373</v>
      </c>
      <c r="AA339" s="15"/>
    </row>
    <row r="340" spans="2:27" s="3" customFormat="1" ht="12">
      <c r="B340" s="12" t="s">
        <v>77</v>
      </c>
      <c r="C340" s="5" t="s">
        <v>30</v>
      </c>
      <c r="D340" s="5" t="s">
        <v>2</v>
      </c>
      <c r="E340" s="5" t="s">
        <v>12</v>
      </c>
      <c r="F340" s="7" t="s">
        <v>26</v>
      </c>
      <c r="G340" s="7" t="s">
        <v>26</v>
      </c>
      <c r="H340" s="12"/>
      <c r="I340" s="12" t="s">
        <v>339</v>
      </c>
      <c r="J340" s="12" t="s">
        <v>556</v>
      </c>
      <c r="K340" s="13">
        <v>180</v>
      </c>
      <c r="L340" s="14"/>
      <c r="M340" s="14"/>
      <c r="N340" s="13"/>
      <c r="O340" s="14"/>
      <c r="P340" s="14"/>
      <c r="Q340" s="13"/>
      <c r="R340" s="14"/>
      <c r="S340" s="14"/>
      <c r="T340" s="13"/>
      <c r="U340" s="14"/>
      <c r="V340" s="14"/>
      <c r="W340" s="5" t="s">
        <v>220</v>
      </c>
      <c r="X340" s="5" t="s">
        <v>205</v>
      </c>
      <c r="Y340" s="6"/>
      <c r="Z340" s="12" t="s">
        <v>355</v>
      </c>
      <c r="AA340" s="15"/>
    </row>
    <row r="341" spans="2:27" s="3" customFormat="1" ht="12">
      <c r="B341" s="12" t="s">
        <v>77</v>
      </c>
      <c r="C341" s="5" t="s">
        <v>30</v>
      </c>
      <c r="D341" s="5" t="s">
        <v>2</v>
      </c>
      <c r="E341" s="5" t="s">
        <v>191</v>
      </c>
      <c r="F341" s="5" t="s">
        <v>218</v>
      </c>
      <c r="G341" s="5" t="s">
        <v>218</v>
      </c>
      <c r="H341" s="12"/>
      <c r="I341" s="12" t="s">
        <v>350</v>
      </c>
      <c r="J341" s="12" t="s">
        <v>557</v>
      </c>
      <c r="K341" s="13">
        <v>57.178</v>
      </c>
      <c r="L341" s="14"/>
      <c r="M341" s="14"/>
      <c r="N341" s="13"/>
      <c r="O341" s="14"/>
      <c r="P341" s="14"/>
      <c r="Q341" s="13"/>
      <c r="R341" s="14"/>
      <c r="S341" s="14"/>
      <c r="T341" s="13">
        <v>57.178</v>
      </c>
      <c r="U341" s="14"/>
      <c r="V341" s="14"/>
      <c r="W341" s="5" t="s">
        <v>220</v>
      </c>
      <c r="X341" s="5" t="s">
        <v>214</v>
      </c>
      <c r="Y341" s="6"/>
      <c r="Z341" s="12" t="s">
        <v>349</v>
      </c>
      <c r="AA341" s="15" t="s">
        <v>558</v>
      </c>
    </row>
    <row r="342" spans="2:27" s="3" customFormat="1" ht="12">
      <c r="B342" s="12" t="s">
        <v>77</v>
      </c>
      <c r="C342" s="5" t="s">
        <v>30</v>
      </c>
      <c r="D342" s="5" t="s">
        <v>2</v>
      </c>
      <c r="E342" s="5" t="s">
        <v>19</v>
      </c>
      <c r="F342" s="5" t="s">
        <v>218</v>
      </c>
      <c r="G342" s="5" t="s">
        <v>218</v>
      </c>
      <c r="H342" s="12"/>
      <c r="I342" s="12" t="s">
        <v>539</v>
      </c>
      <c r="J342" s="12" t="s">
        <v>559</v>
      </c>
      <c r="K342" s="13">
        <v>22.6</v>
      </c>
      <c r="L342" s="14"/>
      <c r="M342" s="14"/>
      <c r="N342" s="13"/>
      <c r="O342" s="14"/>
      <c r="P342" s="14"/>
      <c r="Q342" s="13"/>
      <c r="R342" s="14"/>
      <c r="S342" s="14"/>
      <c r="T342" s="13"/>
      <c r="U342" s="14"/>
      <c r="V342" s="14"/>
      <c r="W342" s="5" t="s">
        <v>220</v>
      </c>
      <c r="X342" s="5" t="s">
        <v>205</v>
      </c>
      <c r="Y342" s="6"/>
      <c r="Z342" s="12" t="s">
        <v>349</v>
      </c>
      <c r="AA342" s="15"/>
    </row>
    <row r="343" spans="2:27" s="3" customFormat="1" ht="12">
      <c r="B343" s="12" t="s">
        <v>77</v>
      </c>
      <c r="C343" s="7" t="s">
        <v>31</v>
      </c>
      <c r="D343" s="5" t="s">
        <v>2</v>
      </c>
      <c r="E343" s="5" t="s">
        <v>15</v>
      </c>
      <c r="F343" s="5" t="s">
        <v>187</v>
      </c>
      <c r="G343" s="7" t="s">
        <v>13</v>
      </c>
      <c r="H343" s="16"/>
      <c r="I343" s="8" t="s">
        <v>14</v>
      </c>
      <c r="J343" s="16" t="s">
        <v>796</v>
      </c>
      <c r="K343" s="9">
        <v>0</v>
      </c>
      <c r="L343" s="10">
        <v>0</v>
      </c>
      <c r="M343" s="10"/>
      <c r="N343" s="9">
        <v>319.395</v>
      </c>
      <c r="O343" s="10">
        <v>2.709639534883721</v>
      </c>
      <c r="P343" s="10"/>
      <c r="Q343" s="9">
        <v>0</v>
      </c>
      <c r="R343" s="10">
        <v>0</v>
      </c>
      <c r="S343" s="10"/>
      <c r="T343" s="9">
        <v>357.915</v>
      </c>
      <c r="U343" s="10">
        <v>3.03643023255814</v>
      </c>
      <c r="V343" s="10"/>
      <c r="W343" s="7" t="s">
        <v>213</v>
      </c>
      <c r="X343" s="7" t="s">
        <v>214</v>
      </c>
      <c r="Y343" s="8"/>
      <c r="Z343" s="8" t="s">
        <v>801</v>
      </c>
      <c r="AA343" s="8"/>
    </row>
    <row r="344" spans="2:27" s="3" customFormat="1" ht="12">
      <c r="B344" s="12" t="s">
        <v>77</v>
      </c>
      <c r="C344" s="7" t="s">
        <v>31</v>
      </c>
      <c r="D344" s="5" t="s">
        <v>2</v>
      </c>
      <c r="E344" s="5" t="s">
        <v>191</v>
      </c>
      <c r="F344" s="5" t="s">
        <v>218</v>
      </c>
      <c r="G344" s="5" t="s">
        <v>218</v>
      </c>
      <c r="H344" s="16"/>
      <c r="I344" s="8" t="s">
        <v>14</v>
      </c>
      <c r="J344" s="16" t="s">
        <v>805</v>
      </c>
      <c r="K344" s="9">
        <v>81.43545300000001</v>
      </c>
      <c r="L344" s="10">
        <v>0</v>
      </c>
      <c r="M344" s="10">
        <v>10.6443240475</v>
      </c>
      <c r="N344" s="9">
        <v>0</v>
      </c>
      <c r="O344" s="10">
        <v>0</v>
      </c>
      <c r="P344" s="10">
        <v>0</v>
      </c>
      <c r="Q344" s="9">
        <v>0</v>
      </c>
      <c r="R344" s="10">
        <v>0</v>
      </c>
      <c r="S344" s="10">
        <v>0</v>
      </c>
      <c r="T344" s="9">
        <v>190.016057</v>
      </c>
      <c r="U344" s="10">
        <v>0</v>
      </c>
      <c r="V344" s="10">
        <v>24.836756110833328</v>
      </c>
      <c r="W344" s="7" t="s">
        <v>220</v>
      </c>
      <c r="X344" s="7" t="s">
        <v>214</v>
      </c>
      <c r="Y344" s="8"/>
      <c r="Z344" s="8" t="s">
        <v>808</v>
      </c>
      <c r="AA344" s="8" t="s">
        <v>851</v>
      </c>
    </row>
    <row r="345" spans="2:27" s="3" customFormat="1" ht="12">
      <c r="B345" s="12" t="s">
        <v>78</v>
      </c>
      <c r="C345" s="5" t="s">
        <v>28</v>
      </c>
      <c r="D345" s="5" t="s">
        <v>29</v>
      </c>
      <c r="E345" s="5" t="s">
        <v>15</v>
      </c>
      <c r="F345" s="5" t="s">
        <v>187</v>
      </c>
      <c r="G345" s="5" t="s">
        <v>13</v>
      </c>
      <c r="H345" s="12"/>
      <c r="I345" s="12" t="s">
        <v>14</v>
      </c>
      <c r="J345" s="12" t="s">
        <v>231</v>
      </c>
      <c r="K345" s="13">
        <v>2379.336</v>
      </c>
      <c r="L345" s="14"/>
      <c r="M345" s="14"/>
      <c r="N345" s="13"/>
      <c r="O345" s="14"/>
      <c r="P345" s="14"/>
      <c r="Q345" s="13">
        <v>2663.992</v>
      </c>
      <c r="R345" s="14"/>
      <c r="S345" s="14"/>
      <c r="T345" s="13">
        <v>793.867</v>
      </c>
      <c r="U345" s="14"/>
      <c r="V345" s="14"/>
      <c r="W345" s="5" t="s">
        <v>213</v>
      </c>
      <c r="X345" s="7" t="s">
        <v>214</v>
      </c>
      <c r="Y345" s="6" t="s">
        <v>232</v>
      </c>
      <c r="Z345" s="12" t="s">
        <v>233</v>
      </c>
      <c r="AA345" s="15"/>
    </row>
    <row r="346" spans="1:27" s="3" customFormat="1" ht="12">
      <c r="A346" s="3" t="s">
        <v>240</v>
      </c>
      <c r="B346" s="12" t="s">
        <v>78</v>
      </c>
      <c r="C346" s="5" t="s">
        <v>35</v>
      </c>
      <c r="D346" s="5" t="s">
        <v>29</v>
      </c>
      <c r="E346" s="5" t="s">
        <v>15</v>
      </c>
      <c r="F346" s="5" t="s">
        <v>187</v>
      </c>
      <c r="G346" s="5" t="s">
        <v>187</v>
      </c>
      <c r="H346" s="12" t="s">
        <v>151</v>
      </c>
      <c r="I346" s="12"/>
      <c r="J346" s="12" t="s">
        <v>248</v>
      </c>
      <c r="K346" s="13">
        <v>5880.648</v>
      </c>
      <c r="L346" s="14">
        <v>126.70453962717954</v>
      </c>
      <c r="M346" s="14">
        <v>0</v>
      </c>
      <c r="N346" s="13">
        <v>0</v>
      </c>
      <c r="O346" s="14">
        <v>0</v>
      </c>
      <c r="P346" s="14">
        <v>0</v>
      </c>
      <c r="Q346" s="13">
        <v>2849.726</v>
      </c>
      <c r="R346" s="14">
        <v>61.400233020739</v>
      </c>
      <c r="S346" s="14">
        <v>0</v>
      </c>
      <c r="T346" s="13">
        <v>544.985</v>
      </c>
      <c r="U346" s="14">
        <v>11.742260427372496</v>
      </c>
      <c r="V346" s="14">
        <v>0</v>
      </c>
      <c r="W346" s="5" t="s">
        <v>213</v>
      </c>
      <c r="X346" s="5" t="s">
        <v>214</v>
      </c>
      <c r="Y346" s="6" t="s">
        <v>151</v>
      </c>
      <c r="Z346" s="12"/>
      <c r="AA346" s="15"/>
    </row>
    <row r="347" spans="1:27" s="3" customFormat="1" ht="12">
      <c r="A347" s="3" t="s">
        <v>275</v>
      </c>
      <c r="B347" s="12" t="s">
        <v>78</v>
      </c>
      <c r="C347" s="5" t="s">
        <v>35</v>
      </c>
      <c r="D347" s="5" t="s">
        <v>29</v>
      </c>
      <c r="E347" s="5" t="s">
        <v>19</v>
      </c>
      <c r="F347" s="5" t="s">
        <v>218</v>
      </c>
      <c r="G347" s="5" t="s">
        <v>295</v>
      </c>
      <c r="H347" s="12" t="s">
        <v>151</v>
      </c>
      <c r="I347" s="12"/>
      <c r="J347" s="12" t="s">
        <v>298</v>
      </c>
      <c r="K347" s="13">
        <f>8000000/1000</f>
        <v>8000</v>
      </c>
      <c r="L347" s="14">
        <v>0</v>
      </c>
      <c r="M347" s="14"/>
      <c r="N347" s="13">
        <v>0</v>
      </c>
      <c r="O347" s="14">
        <v>0</v>
      </c>
      <c r="P347" s="14">
        <v>0</v>
      </c>
      <c r="Q347" s="13">
        <v>0</v>
      </c>
      <c r="R347" s="14">
        <v>0</v>
      </c>
      <c r="S347" s="14">
        <v>0</v>
      </c>
      <c r="T347" s="13">
        <v>0</v>
      </c>
      <c r="U347" s="14">
        <v>0</v>
      </c>
      <c r="V347" s="14">
        <v>0</v>
      </c>
      <c r="W347" s="5" t="s">
        <v>220</v>
      </c>
      <c r="X347" s="5" t="s">
        <v>205</v>
      </c>
      <c r="Y347" s="6" t="s">
        <v>151</v>
      </c>
      <c r="Z347" s="12" t="s">
        <v>297</v>
      </c>
      <c r="AA347" s="15"/>
    </row>
    <row r="348" spans="1:27" s="3" customFormat="1" ht="12">
      <c r="A348" s="3" t="s">
        <v>12</v>
      </c>
      <c r="B348" s="12" t="s">
        <v>78</v>
      </c>
      <c r="C348" s="5" t="s">
        <v>35</v>
      </c>
      <c r="D348" s="5" t="s">
        <v>29</v>
      </c>
      <c r="E348" s="5" t="s">
        <v>12</v>
      </c>
      <c r="F348" s="7" t="s">
        <v>26</v>
      </c>
      <c r="G348" s="7" t="s">
        <v>26</v>
      </c>
      <c r="H348" s="12" t="s">
        <v>151</v>
      </c>
      <c r="I348" s="12"/>
      <c r="J348" s="12" t="s">
        <v>250</v>
      </c>
      <c r="K348" s="13">
        <v>0</v>
      </c>
      <c r="L348" s="14">
        <v>0</v>
      </c>
      <c r="M348" s="14">
        <v>0</v>
      </c>
      <c r="N348" s="13">
        <v>0</v>
      </c>
      <c r="O348" s="14">
        <v>0</v>
      </c>
      <c r="P348" s="14">
        <v>0</v>
      </c>
      <c r="Q348" s="13">
        <v>1058.1336575999999</v>
      </c>
      <c r="R348" s="14">
        <v>0</v>
      </c>
      <c r="S348" s="14">
        <v>0</v>
      </c>
      <c r="T348" s="13">
        <v>0</v>
      </c>
      <c r="U348" s="14">
        <v>0</v>
      </c>
      <c r="V348" s="14">
        <v>0</v>
      </c>
      <c r="W348" s="5" t="s">
        <v>220</v>
      </c>
      <c r="X348" s="5" t="s">
        <v>205</v>
      </c>
      <c r="Y348" s="6" t="s">
        <v>151</v>
      </c>
      <c r="Z348" s="12" t="s">
        <v>299</v>
      </c>
      <c r="AA348" s="15"/>
    </row>
    <row r="349" spans="1:27" s="3" customFormat="1" ht="12">
      <c r="A349" s="3" t="s">
        <v>242</v>
      </c>
      <c r="B349" s="12" t="s">
        <v>78</v>
      </c>
      <c r="C349" s="5" t="s">
        <v>35</v>
      </c>
      <c r="D349" s="5" t="s">
        <v>29</v>
      </c>
      <c r="E349" s="5" t="s">
        <v>191</v>
      </c>
      <c r="F349" s="5" t="s">
        <v>218</v>
      </c>
      <c r="G349" s="5" t="s">
        <v>218</v>
      </c>
      <c r="H349" s="12" t="s">
        <v>151</v>
      </c>
      <c r="I349" s="12"/>
      <c r="J349" s="12" t="s">
        <v>243</v>
      </c>
      <c r="K349" s="13">
        <v>0</v>
      </c>
      <c r="L349" s="14">
        <v>0</v>
      </c>
      <c r="M349" s="14">
        <v>0</v>
      </c>
      <c r="N349" s="13">
        <v>5805</v>
      </c>
      <c r="O349" s="14"/>
      <c r="P349" s="14">
        <f>N349/5.1</f>
        <v>1138.235294117647</v>
      </c>
      <c r="Q349" s="13">
        <v>0</v>
      </c>
      <c r="R349" s="14">
        <v>0</v>
      </c>
      <c r="S349" s="14">
        <v>0</v>
      </c>
      <c r="T349" s="13">
        <v>13545</v>
      </c>
      <c r="U349" s="14">
        <v>0</v>
      </c>
      <c r="V349" s="14">
        <f>T349/5.1</f>
        <v>2655.8823529411766</v>
      </c>
      <c r="W349" s="5" t="s">
        <v>220</v>
      </c>
      <c r="X349" s="5" t="s">
        <v>214</v>
      </c>
      <c r="Y349" s="6" t="s">
        <v>151</v>
      </c>
      <c r="Z349" s="12" t="s">
        <v>294</v>
      </c>
      <c r="AA349" s="15"/>
    </row>
    <row r="350" spans="1:27" s="3" customFormat="1" ht="12">
      <c r="A350" s="3" t="s">
        <v>275</v>
      </c>
      <c r="B350" s="12" t="s">
        <v>78</v>
      </c>
      <c r="C350" s="5" t="s">
        <v>35</v>
      </c>
      <c r="D350" s="5" t="s">
        <v>29</v>
      </c>
      <c r="E350" s="5" t="s">
        <v>19</v>
      </c>
      <c r="F350" s="5" t="s">
        <v>218</v>
      </c>
      <c r="G350" s="5" t="s">
        <v>218</v>
      </c>
      <c r="H350" s="12" t="s">
        <v>151</v>
      </c>
      <c r="I350" s="12"/>
      <c r="J350" s="12" t="s">
        <v>296</v>
      </c>
      <c r="K350" s="13">
        <v>1000</v>
      </c>
      <c r="L350" s="14">
        <v>0</v>
      </c>
      <c r="M350" s="14">
        <v>0</v>
      </c>
      <c r="N350" s="13">
        <v>0</v>
      </c>
      <c r="O350" s="14">
        <v>0</v>
      </c>
      <c r="P350" s="14">
        <v>0</v>
      </c>
      <c r="Q350" s="13">
        <v>0</v>
      </c>
      <c r="R350" s="14">
        <v>0</v>
      </c>
      <c r="S350" s="14">
        <v>0</v>
      </c>
      <c r="T350" s="13">
        <v>0</v>
      </c>
      <c r="U350" s="14">
        <v>0</v>
      </c>
      <c r="V350" s="14">
        <v>0</v>
      </c>
      <c r="W350" s="5" t="s">
        <v>220</v>
      </c>
      <c r="X350" s="5" t="s">
        <v>205</v>
      </c>
      <c r="Y350" s="6" t="s">
        <v>151</v>
      </c>
      <c r="Z350" s="12" t="s">
        <v>297</v>
      </c>
      <c r="AA350" s="15"/>
    </row>
    <row r="351" spans="1:27" s="3" customFormat="1" ht="12">
      <c r="A351" s="3" t="s">
        <v>257</v>
      </c>
      <c r="B351" s="12" t="s">
        <v>78</v>
      </c>
      <c r="C351" s="5" t="s">
        <v>35</v>
      </c>
      <c r="D351" s="5" t="s">
        <v>29</v>
      </c>
      <c r="E351" s="5" t="s">
        <v>21</v>
      </c>
      <c r="F351" s="5" t="s">
        <v>218</v>
      </c>
      <c r="G351" s="5" t="s">
        <v>218</v>
      </c>
      <c r="H351" s="12" t="s">
        <v>151</v>
      </c>
      <c r="I351" s="12"/>
      <c r="J351" s="12" t="s">
        <v>258</v>
      </c>
      <c r="K351" s="13">
        <f>(220*1.07)*0.7</f>
        <v>164.78</v>
      </c>
      <c r="L351" s="14">
        <v>0</v>
      </c>
      <c r="M351" s="14">
        <v>0</v>
      </c>
      <c r="N351" s="13">
        <v>0</v>
      </c>
      <c r="O351" s="14">
        <v>0</v>
      </c>
      <c r="P351" s="14">
        <v>0</v>
      </c>
      <c r="Q351" s="13">
        <v>0</v>
      </c>
      <c r="R351" s="14">
        <v>0</v>
      </c>
      <c r="S351" s="14">
        <v>0</v>
      </c>
      <c r="T351" s="13">
        <v>0</v>
      </c>
      <c r="U351" s="14">
        <v>0</v>
      </c>
      <c r="V351" s="14">
        <v>0</v>
      </c>
      <c r="W351" s="5" t="s">
        <v>220</v>
      </c>
      <c r="X351" s="5" t="s">
        <v>205</v>
      </c>
      <c r="Y351" s="6" t="s">
        <v>151</v>
      </c>
      <c r="Z351" s="12" t="s">
        <v>300</v>
      </c>
      <c r="AA351" s="15"/>
    </row>
    <row r="352" spans="2:27" s="3" customFormat="1" ht="12">
      <c r="B352" s="12" t="s">
        <v>78</v>
      </c>
      <c r="C352" s="5" t="s">
        <v>30</v>
      </c>
      <c r="D352" s="5" t="s">
        <v>29</v>
      </c>
      <c r="E352" s="5" t="s">
        <v>15</v>
      </c>
      <c r="F352" s="5" t="s">
        <v>187</v>
      </c>
      <c r="G352" s="5" t="s">
        <v>187</v>
      </c>
      <c r="H352" s="12"/>
      <c r="I352" s="12" t="s">
        <v>482</v>
      </c>
      <c r="J352" s="12" t="s">
        <v>560</v>
      </c>
      <c r="K352" s="13">
        <v>1125.21</v>
      </c>
      <c r="L352" s="14">
        <v>23.30783318557168</v>
      </c>
      <c r="M352" s="14"/>
      <c r="N352" s="13"/>
      <c r="O352" s="14"/>
      <c r="P352" s="14"/>
      <c r="Q352" s="13">
        <v>1300.864</v>
      </c>
      <c r="R352" s="14">
        <v>26.95</v>
      </c>
      <c r="S352" s="14"/>
      <c r="T352" s="13">
        <v>580.925</v>
      </c>
      <c r="U352" s="14">
        <v>12.03</v>
      </c>
      <c r="V352" s="14"/>
      <c r="W352" s="5" t="s">
        <v>213</v>
      </c>
      <c r="X352" s="5" t="s">
        <v>214</v>
      </c>
      <c r="Y352" s="6"/>
      <c r="Z352" s="12" t="s">
        <v>373</v>
      </c>
      <c r="AA352" s="15"/>
    </row>
    <row r="353" spans="2:27" s="3" customFormat="1" ht="12">
      <c r="B353" s="12" t="s">
        <v>78</v>
      </c>
      <c r="C353" s="5" t="s">
        <v>30</v>
      </c>
      <c r="D353" s="5" t="s">
        <v>29</v>
      </c>
      <c r="E353" s="5" t="s">
        <v>21</v>
      </c>
      <c r="F353" s="5" t="s">
        <v>218</v>
      </c>
      <c r="G353" s="5" t="s">
        <v>218</v>
      </c>
      <c r="H353" s="12"/>
      <c r="I353" s="12" t="s">
        <v>561</v>
      </c>
      <c r="J353" s="12" t="s">
        <v>562</v>
      </c>
      <c r="K353" s="13">
        <v>46.410714285714285</v>
      </c>
      <c r="L353" s="14"/>
      <c r="M353" s="14"/>
      <c r="N353" s="13"/>
      <c r="O353" s="14"/>
      <c r="P353" s="14"/>
      <c r="Q353" s="13"/>
      <c r="R353" s="14"/>
      <c r="S353" s="14"/>
      <c r="T353" s="13"/>
      <c r="U353" s="14"/>
      <c r="V353" s="14"/>
      <c r="W353" s="5" t="s">
        <v>220</v>
      </c>
      <c r="X353" s="5" t="s">
        <v>205</v>
      </c>
      <c r="Y353" s="6"/>
      <c r="Z353" s="12" t="s">
        <v>563</v>
      </c>
      <c r="AA353" s="15"/>
    </row>
    <row r="354" spans="1:27" s="3" customFormat="1" ht="12">
      <c r="A354" s="22"/>
      <c r="B354" s="16" t="s">
        <v>79</v>
      </c>
      <c r="C354" s="7" t="s">
        <v>162</v>
      </c>
      <c r="D354" s="18" t="s">
        <v>29</v>
      </c>
      <c r="E354" s="7" t="s">
        <v>15</v>
      </c>
      <c r="F354" s="7" t="s">
        <v>187</v>
      </c>
      <c r="G354" s="7" t="s">
        <v>187</v>
      </c>
      <c r="H354" s="16"/>
      <c r="I354" s="8" t="s">
        <v>190</v>
      </c>
      <c r="J354" s="16"/>
      <c r="K354" s="9"/>
      <c r="L354" s="10"/>
      <c r="M354" s="10"/>
      <c r="N354" s="9">
        <v>463.113</v>
      </c>
      <c r="O354" s="10">
        <v>5.132362002638778</v>
      </c>
      <c r="P354" s="10"/>
      <c r="Q354" s="9"/>
      <c r="R354" s="10"/>
      <c r="S354" s="10"/>
      <c r="T354" s="9">
        <v>864.849</v>
      </c>
      <c r="U354" s="10">
        <v>9.584531450710971</v>
      </c>
      <c r="V354" s="10"/>
      <c r="W354" s="7" t="s">
        <v>213</v>
      </c>
      <c r="X354" s="7" t="s">
        <v>214</v>
      </c>
      <c r="Y354" s="8"/>
      <c r="Z354" s="8"/>
      <c r="AA354" s="8"/>
    </row>
    <row r="355" spans="2:26" s="3" customFormat="1" ht="12">
      <c r="B355" s="12" t="s">
        <v>79</v>
      </c>
      <c r="C355" s="5" t="s">
        <v>38</v>
      </c>
      <c r="D355" s="5" t="s">
        <v>29</v>
      </c>
      <c r="E355" s="5" t="s">
        <v>191</v>
      </c>
      <c r="F355" s="5" t="s">
        <v>218</v>
      </c>
      <c r="G355" s="5" t="s">
        <v>218</v>
      </c>
      <c r="H355" s="12"/>
      <c r="I355" s="12" t="s">
        <v>26</v>
      </c>
      <c r="J355" s="12" t="s">
        <v>219</v>
      </c>
      <c r="K355" s="13">
        <v>3210</v>
      </c>
      <c r="L355" s="14"/>
      <c r="M355" s="14">
        <v>300</v>
      </c>
      <c r="N355" s="13"/>
      <c r="O355" s="14"/>
      <c r="P355" s="14"/>
      <c r="Q355" s="13">
        <v>5350</v>
      </c>
      <c r="R355" s="14"/>
      <c r="S355" s="14">
        <v>500</v>
      </c>
      <c r="T355" s="13">
        <v>10700</v>
      </c>
      <c r="U355" s="4"/>
      <c r="V355" s="14">
        <v>1000</v>
      </c>
      <c r="W355" s="5" t="s">
        <v>220</v>
      </c>
      <c r="X355" s="5" t="s">
        <v>214</v>
      </c>
      <c r="Y355" s="6"/>
      <c r="Z355" s="12" t="s">
        <v>221</v>
      </c>
    </row>
    <row r="356" spans="1:27" s="3" customFormat="1" ht="12">
      <c r="A356" s="3" t="s">
        <v>240</v>
      </c>
      <c r="B356" s="12" t="s">
        <v>79</v>
      </c>
      <c r="C356" s="5" t="s">
        <v>35</v>
      </c>
      <c r="D356" s="5" t="s">
        <v>29</v>
      </c>
      <c r="E356" s="5" t="s">
        <v>15</v>
      </c>
      <c r="F356" s="5" t="s">
        <v>187</v>
      </c>
      <c r="G356" s="5" t="s">
        <v>187</v>
      </c>
      <c r="H356" s="12" t="s">
        <v>151</v>
      </c>
      <c r="I356" s="12"/>
      <c r="J356" s="12" t="s">
        <v>248</v>
      </c>
      <c r="K356" s="13">
        <v>0</v>
      </c>
      <c r="L356" s="14">
        <v>0</v>
      </c>
      <c r="M356" s="14">
        <v>0</v>
      </c>
      <c r="N356" s="13">
        <v>5794.084</v>
      </c>
      <c r="O356" s="14">
        <v>66.96844452981462</v>
      </c>
      <c r="P356" s="14">
        <v>0</v>
      </c>
      <c r="Q356" s="13">
        <v>0</v>
      </c>
      <c r="R356" s="14">
        <v>0</v>
      </c>
      <c r="S356" s="14">
        <v>0</v>
      </c>
      <c r="T356" s="13">
        <v>4606.961</v>
      </c>
      <c r="U356" s="14">
        <v>53.24758795196012</v>
      </c>
      <c r="V356" s="14">
        <v>0</v>
      </c>
      <c r="W356" s="5" t="s">
        <v>213</v>
      </c>
      <c r="X356" s="5" t="s">
        <v>214</v>
      </c>
      <c r="Y356" s="6" t="s">
        <v>151</v>
      </c>
      <c r="Z356" s="12"/>
      <c r="AA356" s="15"/>
    </row>
    <row r="357" spans="1:27" s="3" customFormat="1" ht="12">
      <c r="A357" s="3" t="s">
        <v>12</v>
      </c>
      <c r="B357" s="12" t="s">
        <v>79</v>
      </c>
      <c r="C357" s="5" t="s">
        <v>35</v>
      </c>
      <c r="D357" s="5" t="s">
        <v>29</v>
      </c>
      <c r="E357" s="5" t="s">
        <v>12</v>
      </c>
      <c r="F357" s="7" t="s">
        <v>26</v>
      </c>
      <c r="G357" s="7" t="s">
        <v>26</v>
      </c>
      <c r="H357" s="12" t="s">
        <v>151</v>
      </c>
      <c r="I357" s="12"/>
      <c r="J357" s="12" t="s">
        <v>250</v>
      </c>
      <c r="K357" s="13">
        <v>769.001939712</v>
      </c>
      <c r="L357" s="14">
        <v>0</v>
      </c>
      <c r="M357" s="14">
        <v>0</v>
      </c>
      <c r="N357" s="13">
        <v>0</v>
      </c>
      <c r="O357" s="14">
        <v>0</v>
      </c>
      <c r="P357" s="14">
        <v>0</v>
      </c>
      <c r="Q357" s="13">
        <v>0</v>
      </c>
      <c r="R357" s="14">
        <v>0</v>
      </c>
      <c r="S357" s="14">
        <v>0</v>
      </c>
      <c r="T357" s="13">
        <v>0</v>
      </c>
      <c r="U357" s="14">
        <v>0</v>
      </c>
      <c r="V357" s="14">
        <v>0</v>
      </c>
      <c r="W357" s="5" t="s">
        <v>220</v>
      </c>
      <c r="X357" s="5" t="s">
        <v>205</v>
      </c>
      <c r="Y357" s="6" t="s">
        <v>151</v>
      </c>
      <c r="Z357" s="12"/>
      <c r="AA357" s="15"/>
    </row>
    <row r="358" spans="1:27" s="3" customFormat="1" ht="12">
      <c r="A358" s="3" t="s">
        <v>242</v>
      </c>
      <c r="B358" s="12" t="s">
        <v>79</v>
      </c>
      <c r="C358" s="5" t="s">
        <v>35</v>
      </c>
      <c r="D358" s="5" t="s">
        <v>29</v>
      </c>
      <c r="E358" s="5" t="s">
        <v>191</v>
      </c>
      <c r="F358" s="5" t="s">
        <v>218</v>
      </c>
      <c r="G358" s="5" t="s">
        <v>218</v>
      </c>
      <c r="H358" s="12" t="s">
        <v>151</v>
      </c>
      <c r="I358" s="12" t="s">
        <v>243</v>
      </c>
      <c r="J358" s="12" t="s">
        <v>243</v>
      </c>
      <c r="K358" s="13">
        <v>0</v>
      </c>
      <c r="L358" s="14">
        <v>0</v>
      </c>
      <c r="M358" s="14">
        <v>0</v>
      </c>
      <c r="N358" s="13">
        <f>4331.45025*1.3</f>
        <v>5630.885325</v>
      </c>
      <c r="O358" s="14">
        <v>0</v>
      </c>
      <c r="P358" s="14">
        <f>N358/5.1</f>
        <v>1104.095161764706</v>
      </c>
      <c r="Q358" s="13">
        <v>0</v>
      </c>
      <c r="R358" s="14">
        <v>0</v>
      </c>
      <c r="S358" s="14">
        <v>0</v>
      </c>
      <c r="T358" s="13">
        <f>10106.71725*1.3</f>
        <v>13138.732425</v>
      </c>
      <c r="U358" s="14">
        <v>0</v>
      </c>
      <c r="V358" s="14">
        <f>T358/5.1</f>
        <v>2576.2220441176473</v>
      </c>
      <c r="W358" s="5" t="s">
        <v>220</v>
      </c>
      <c r="X358" s="5" t="s">
        <v>214</v>
      </c>
      <c r="Y358" s="6" t="s">
        <v>151</v>
      </c>
      <c r="Z358" s="12" t="s">
        <v>301</v>
      </c>
      <c r="AA358" s="15"/>
    </row>
    <row r="359" spans="1:27" s="3" customFormat="1" ht="12">
      <c r="A359" s="3" t="s">
        <v>268</v>
      </c>
      <c r="B359" s="12" t="s">
        <v>79</v>
      </c>
      <c r="C359" s="5" t="s">
        <v>35</v>
      </c>
      <c r="D359" s="5" t="s">
        <v>29</v>
      </c>
      <c r="E359" s="5" t="s">
        <v>21</v>
      </c>
      <c r="F359" s="7" t="s">
        <v>26</v>
      </c>
      <c r="G359" s="7" t="s">
        <v>26</v>
      </c>
      <c r="H359" s="12" t="s">
        <v>151</v>
      </c>
      <c r="I359" s="12"/>
      <c r="J359" s="12" t="s">
        <v>269</v>
      </c>
      <c r="K359" s="13">
        <v>0</v>
      </c>
      <c r="L359" s="14">
        <v>0</v>
      </c>
      <c r="M359" s="14">
        <v>0</v>
      </c>
      <c r="N359" s="13">
        <f>90*1.07</f>
        <v>96.30000000000001</v>
      </c>
      <c r="O359" s="14">
        <v>0</v>
      </c>
      <c r="P359" s="14">
        <v>0</v>
      </c>
      <c r="Q359" s="13">
        <v>0</v>
      </c>
      <c r="R359" s="14">
        <v>0</v>
      </c>
      <c r="S359" s="14">
        <v>0</v>
      </c>
      <c r="T359" s="13">
        <v>0</v>
      </c>
      <c r="U359" s="14">
        <v>0</v>
      </c>
      <c r="V359" s="14">
        <v>0</v>
      </c>
      <c r="W359" s="5" t="s">
        <v>220</v>
      </c>
      <c r="X359" s="7" t="s">
        <v>205</v>
      </c>
      <c r="Y359" s="6" t="s">
        <v>151</v>
      </c>
      <c r="Z359" s="12" t="s">
        <v>270</v>
      </c>
      <c r="AA359" s="15"/>
    </row>
    <row r="360" spans="1:27" s="3" customFormat="1" ht="12">
      <c r="A360" s="3" t="s">
        <v>240</v>
      </c>
      <c r="B360" s="17" t="s">
        <v>157</v>
      </c>
      <c r="C360" s="5" t="s">
        <v>35</v>
      </c>
      <c r="D360" s="5" t="s">
        <v>29</v>
      </c>
      <c r="E360" s="5" t="s">
        <v>15</v>
      </c>
      <c r="F360" s="5" t="s">
        <v>187</v>
      </c>
      <c r="G360" s="5" t="s">
        <v>187</v>
      </c>
      <c r="H360" s="12" t="s">
        <v>151</v>
      </c>
      <c r="I360" s="12"/>
      <c r="J360" s="12" t="s">
        <v>282</v>
      </c>
      <c r="K360" s="13">
        <f>361510/1000</f>
        <v>361.51</v>
      </c>
      <c r="L360" s="14">
        <f>337860/11288177*162.37</f>
        <v>4.859804040989081</v>
      </c>
      <c r="M360" s="14">
        <v>0</v>
      </c>
      <c r="N360" s="13">
        <v>0</v>
      </c>
      <c r="O360" s="14">
        <v>0</v>
      </c>
      <c r="P360" s="14">
        <v>0</v>
      </c>
      <c r="Q360" s="13">
        <v>0</v>
      </c>
      <c r="R360" s="14">
        <v>0</v>
      </c>
      <c r="S360" s="14">
        <v>0</v>
      </c>
      <c r="T360" s="13">
        <v>0</v>
      </c>
      <c r="U360" s="14">
        <v>0</v>
      </c>
      <c r="V360" s="14">
        <v>0</v>
      </c>
      <c r="W360" s="5" t="s">
        <v>213</v>
      </c>
      <c r="X360" s="5" t="s">
        <v>214</v>
      </c>
      <c r="Y360" s="6" t="s">
        <v>151</v>
      </c>
      <c r="Z360" s="12" t="s">
        <v>302</v>
      </c>
      <c r="AA360" s="15"/>
    </row>
    <row r="361" spans="1:27" s="3" customFormat="1" ht="12">
      <c r="A361" s="3" t="s">
        <v>190</v>
      </c>
      <c r="B361" s="17" t="s">
        <v>157</v>
      </c>
      <c r="C361" s="5" t="s">
        <v>35</v>
      </c>
      <c r="D361" s="5" t="s">
        <v>29</v>
      </c>
      <c r="E361" s="5" t="s">
        <v>15</v>
      </c>
      <c r="F361" s="5" t="s">
        <v>187</v>
      </c>
      <c r="G361" s="5" t="s">
        <v>187</v>
      </c>
      <c r="H361" s="12" t="s">
        <v>151</v>
      </c>
      <c r="I361" s="12"/>
      <c r="J361" s="12" t="s">
        <v>248</v>
      </c>
      <c r="K361" s="13">
        <v>401.5418181818182</v>
      </c>
      <c r="L361" s="14">
        <v>4.3</v>
      </c>
      <c r="M361" s="14">
        <v>0</v>
      </c>
      <c r="N361" s="13">
        <v>0</v>
      </c>
      <c r="O361" s="14">
        <v>0</v>
      </c>
      <c r="P361" s="14">
        <v>0</v>
      </c>
      <c r="Q361" s="13">
        <v>0</v>
      </c>
      <c r="R361" s="14">
        <v>0</v>
      </c>
      <c r="S361" s="14">
        <v>0</v>
      </c>
      <c r="T361" s="13">
        <v>0</v>
      </c>
      <c r="U361" s="14">
        <v>0</v>
      </c>
      <c r="V361" s="14">
        <v>0</v>
      </c>
      <c r="W361" s="5" t="s">
        <v>220</v>
      </c>
      <c r="X361" s="5" t="s">
        <v>214</v>
      </c>
      <c r="Y361" s="6" t="s">
        <v>151</v>
      </c>
      <c r="Z361" s="12"/>
      <c r="AA361" s="15"/>
    </row>
    <row r="362" spans="1:27" s="3" customFormat="1" ht="12">
      <c r="A362" s="3" t="s">
        <v>12</v>
      </c>
      <c r="B362" s="17" t="s">
        <v>157</v>
      </c>
      <c r="C362" s="5" t="s">
        <v>35</v>
      </c>
      <c r="D362" s="5" t="s">
        <v>29</v>
      </c>
      <c r="E362" s="5" t="s">
        <v>12</v>
      </c>
      <c r="F362" s="7" t="s">
        <v>26</v>
      </c>
      <c r="G362" s="7" t="s">
        <v>26</v>
      </c>
      <c r="H362" s="12" t="s">
        <v>151</v>
      </c>
      <c r="I362" s="12"/>
      <c r="J362" s="12" t="s">
        <v>250</v>
      </c>
      <c r="K362" s="13">
        <v>491.91678720000004</v>
      </c>
      <c r="L362" s="14">
        <v>0</v>
      </c>
      <c r="M362" s="14">
        <v>0</v>
      </c>
      <c r="N362" s="13">
        <v>0</v>
      </c>
      <c r="O362" s="14">
        <v>0</v>
      </c>
      <c r="P362" s="14">
        <v>0</v>
      </c>
      <c r="Q362" s="13">
        <v>0</v>
      </c>
      <c r="R362" s="14">
        <v>0</v>
      </c>
      <c r="S362" s="14">
        <v>0</v>
      </c>
      <c r="T362" s="13">
        <v>0</v>
      </c>
      <c r="U362" s="14">
        <v>0</v>
      </c>
      <c r="V362" s="14">
        <v>0</v>
      </c>
      <c r="W362" s="5" t="s">
        <v>220</v>
      </c>
      <c r="X362" s="5" t="s">
        <v>205</v>
      </c>
      <c r="Y362" s="6" t="s">
        <v>151</v>
      </c>
      <c r="Z362" s="12"/>
      <c r="AA362" s="15"/>
    </row>
    <row r="363" spans="1:27" s="3" customFormat="1" ht="12">
      <c r="A363" s="3" t="s">
        <v>257</v>
      </c>
      <c r="B363" s="17" t="s">
        <v>157</v>
      </c>
      <c r="C363" s="5" t="s">
        <v>35</v>
      </c>
      <c r="D363" s="5" t="s">
        <v>29</v>
      </c>
      <c r="E363" s="5" t="s">
        <v>21</v>
      </c>
      <c r="F363" s="5" t="s">
        <v>218</v>
      </c>
      <c r="G363" s="5" t="s">
        <v>218</v>
      </c>
      <c r="H363" s="12" t="s">
        <v>151</v>
      </c>
      <c r="I363" s="12"/>
      <c r="J363" s="12" t="s">
        <v>258</v>
      </c>
      <c r="K363" s="13">
        <v>0</v>
      </c>
      <c r="L363" s="14">
        <v>0</v>
      </c>
      <c r="M363" s="14">
        <v>0</v>
      </c>
      <c r="N363" s="13">
        <f>(220*1.07)*0.67</f>
        <v>157.71800000000002</v>
      </c>
      <c r="O363" s="14">
        <v>0</v>
      </c>
      <c r="P363" s="14">
        <v>0</v>
      </c>
      <c r="Q363" s="13">
        <v>0</v>
      </c>
      <c r="R363" s="14">
        <v>0</v>
      </c>
      <c r="S363" s="14">
        <v>0</v>
      </c>
      <c r="T363" s="13">
        <v>0</v>
      </c>
      <c r="U363" s="14">
        <v>0</v>
      </c>
      <c r="V363" s="14">
        <v>0</v>
      </c>
      <c r="W363" s="5" t="s">
        <v>220</v>
      </c>
      <c r="X363" s="5" t="s">
        <v>205</v>
      </c>
      <c r="Y363" s="6" t="s">
        <v>151</v>
      </c>
      <c r="Z363" s="12" t="s">
        <v>300</v>
      </c>
      <c r="AA363" s="15"/>
    </row>
    <row r="364" spans="2:27" s="3" customFormat="1" ht="12">
      <c r="B364" s="17" t="s">
        <v>157</v>
      </c>
      <c r="C364" s="5" t="s">
        <v>30</v>
      </c>
      <c r="D364" s="5" t="s">
        <v>29</v>
      </c>
      <c r="E364" s="5" t="s">
        <v>15</v>
      </c>
      <c r="F364" s="5" t="s">
        <v>187</v>
      </c>
      <c r="G364" s="5" t="s">
        <v>187</v>
      </c>
      <c r="H364" s="12"/>
      <c r="I364" s="12" t="s">
        <v>482</v>
      </c>
      <c r="J364" s="12" t="s">
        <v>564</v>
      </c>
      <c r="K364" s="13">
        <v>505.8</v>
      </c>
      <c r="L364" s="14"/>
      <c r="M364" s="14"/>
      <c r="N364" s="13"/>
      <c r="O364" s="14"/>
      <c r="P364" s="14"/>
      <c r="Q364" s="13">
        <v>505.8</v>
      </c>
      <c r="R364" s="14"/>
      <c r="S364" s="14"/>
      <c r="T364" s="13">
        <v>674.4</v>
      </c>
      <c r="U364" s="14"/>
      <c r="V364" s="14"/>
      <c r="W364" s="5" t="s">
        <v>220</v>
      </c>
      <c r="X364" s="5" t="s">
        <v>214</v>
      </c>
      <c r="Y364" s="6"/>
      <c r="Z364" s="12" t="s">
        <v>565</v>
      </c>
      <c r="AA364" s="15"/>
    </row>
    <row r="365" spans="2:27" s="3" customFormat="1" ht="12">
      <c r="B365" s="17" t="s">
        <v>157</v>
      </c>
      <c r="C365" s="7" t="s">
        <v>31</v>
      </c>
      <c r="D365" s="7" t="s">
        <v>29</v>
      </c>
      <c r="E365" s="5" t="s">
        <v>15</v>
      </c>
      <c r="F365" s="5" t="s">
        <v>187</v>
      </c>
      <c r="G365" s="5" t="s">
        <v>13</v>
      </c>
      <c r="H365" s="16"/>
      <c r="I365" s="8" t="s">
        <v>17</v>
      </c>
      <c r="J365" s="16" t="s">
        <v>802</v>
      </c>
      <c r="K365" s="21">
        <v>490.25454545454545</v>
      </c>
      <c r="L365" s="10">
        <v>3</v>
      </c>
      <c r="M365" s="10"/>
      <c r="N365" s="9">
        <v>0</v>
      </c>
      <c r="O365" s="10">
        <v>0</v>
      </c>
      <c r="P365" s="10"/>
      <c r="Q365" s="9">
        <v>0</v>
      </c>
      <c r="R365" s="10">
        <v>0</v>
      </c>
      <c r="S365" s="10"/>
      <c r="T365" s="9">
        <v>1143.9272727272726</v>
      </c>
      <c r="U365" s="10">
        <v>7</v>
      </c>
      <c r="V365" s="10"/>
      <c r="W365" s="7" t="s">
        <v>220</v>
      </c>
      <c r="X365" s="7" t="s">
        <v>214</v>
      </c>
      <c r="Y365" s="8"/>
      <c r="Z365" s="8" t="s">
        <v>852</v>
      </c>
      <c r="AA365" s="8"/>
    </row>
    <row r="366" spans="2:27" s="3" customFormat="1" ht="12">
      <c r="B366" s="17" t="s">
        <v>157</v>
      </c>
      <c r="C366" s="7" t="s">
        <v>31</v>
      </c>
      <c r="D366" s="7" t="s">
        <v>29</v>
      </c>
      <c r="E366" s="5" t="s">
        <v>15</v>
      </c>
      <c r="F366" s="7" t="s">
        <v>187</v>
      </c>
      <c r="G366" s="7" t="s">
        <v>13</v>
      </c>
      <c r="H366" s="16"/>
      <c r="I366" s="8" t="s">
        <v>14</v>
      </c>
      <c r="J366" s="16" t="s">
        <v>802</v>
      </c>
      <c r="K366" s="21">
        <v>466.9</v>
      </c>
      <c r="L366" s="10">
        <v>5</v>
      </c>
      <c r="M366" s="10"/>
      <c r="N366" s="9">
        <v>0</v>
      </c>
      <c r="O366" s="10">
        <v>0</v>
      </c>
      <c r="P366" s="10"/>
      <c r="Q366" s="9">
        <v>0</v>
      </c>
      <c r="R366" s="10">
        <v>0</v>
      </c>
      <c r="S366" s="10"/>
      <c r="T366" s="9">
        <v>1166.3162</v>
      </c>
      <c r="U366" s="10">
        <v>12.49</v>
      </c>
      <c r="V366" s="10"/>
      <c r="W366" s="7" t="s">
        <v>220</v>
      </c>
      <c r="X366" s="7" t="s">
        <v>214</v>
      </c>
      <c r="Y366" s="8"/>
      <c r="Z366" s="8" t="s">
        <v>852</v>
      </c>
      <c r="AA366" s="8"/>
    </row>
    <row r="367" spans="2:27" s="3" customFormat="1" ht="12">
      <c r="B367" s="17" t="s">
        <v>157</v>
      </c>
      <c r="C367" s="7" t="s">
        <v>31</v>
      </c>
      <c r="D367" s="7" t="s">
        <v>29</v>
      </c>
      <c r="E367" s="5" t="s">
        <v>21</v>
      </c>
      <c r="F367" s="5" t="s">
        <v>218</v>
      </c>
      <c r="G367" s="5" t="s">
        <v>218</v>
      </c>
      <c r="H367" s="16"/>
      <c r="I367" s="8" t="s">
        <v>26</v>
      </c>
      <c r="J367" s="16" t="s">
        <v>799</v>
      </c>
      <c r="K367" s="21">
        <v>0</v>
      </c>
      <c r="L367" s="10">
        <v>0</v>
      </c>
      <c r="M367" s="10"/>
      <c r="N367" s="21">
        <v>62.502696656809356</v>
      </c>
      <c r="O367" s="10">
        <v>0</v>
      </c>
      <c r="P367" s="10"/>
      <c r="Q367" s="9">
        <v>0</v>
      </c>
      <c r="R367" s="10">
        <v>0</v>
      </c>
      <c r="S367" s="10"/>
      <c r="T367" s="9">
        <v>0</v>
      </c>
      <c r="U367" s="10">
        <v>0</v>
      </c>
      <c r="V367" s="10"/>
      <c r="W367" s="7" t="s">
        <v>220</v>
      </c>
      <c r="X367" s="7" t="s">
        <v>205</v>
      </c>
      <c r="Y367" s="8"/>
      <c r="Z367" s="8" t="s">
        <v>837</v>
      </c>
      <c r="AA367" s="8"/>
    </row>
    <row r="368" spans="2:27" s="3" customFormat="1" ht="12">
      <c r="B368" s="12" t="s">
        <v>80</v>
      </c>
      <c r="C368" s="5" t="s">
        <v>30</v>
      </c>
      <c r="D368" s="5" t="s">
        <v>29</v>
      </c>
      <c r="E368" s="5" t="s">
        <v>15</v>
      </c>
      <c r="F368" s="5" t="s">
        <v>187</v>
      </c>
      <c r="G368" s="5" t="s">
        <v>187</v>
      </c>
      <c r="H368" s="12"/>
      <c r="I368" s="12" t="s">
        <v>364</v>
      </c>
      <c r="J368" s="12" t="s">
        <v>566</v>
      </c>
      <c r="K368" s="13">
        <v>1383.139</v>
      </c>
      <c r="L368" s="14">
        <v>14.79</v>
      </c>
      <c r="M368" s="14"/>
      <c r="N368" s="13">
        <v>295.59</v>
      </c>
      <c r="O368" s="14">
        <v>3.1597636363636363</v>
      </c>
      <c r="P368" s="14"/>
      <c r="Q368" s="13"/>
      <c r="R368" s="14"/>
      <c r="S368" s="14"/>
      <c r="T368" s="13"/>
      <c r="U368" s="14"/>
      <c r="V368" s="14"/>
      <c r="W368" s="5" t="s">
        <v>213</v>
      </c>
      <c r="X368" s="5" t="s">
        <v>214</v>
      </c>
      <c r="Y368" s="6"/>
      <c r="Z368" s="12" t="s">
        <v>567</v>
      </c>
      <c r="AA368" s="15"/>
    </row>
    <row r="369" spans="2:27" s="3" customFormat="1" ht="12">
      <c r="B369" s="12" t="s">
        <v>80</v>
      </c>
      <c r="C369" s="5" t="s">
        <v>30</v>
      </c>
      <c r="D369" s="5" t="s">
        <v>29</v>
      </c>
      <c r="E369" s="5" t="s">
        <v>12</v>
      </c>
      <c r="F369" s="7" t="s">
        <v>26</v>
      </c>
      <c r="G369" s="7" t="s">
        <v>26</v>
      </c>
      <c r="H369" s="12"/>
      <c r="I369" s="12" t="s">
        <v>339</v>
      </c>
      <c r="J369" s="12" t="s">
        <v>568</v>
      </c>
      <c r="K369" s="13"/>
      <c r="L369" s="14"/>
      <c r="M369" s="14"/>
      <c r="N369" s="13"/>
      <c r="O369" s="14"/>
      <c r="P369" s="14"/>
      <c r="Q369" s="13">
        <v>635.9039999999999</v>
      </c>
      <c r="R369" s="14"/>
      <c r="S369" s="14"/>
      <c r="T369" s="13"/>
      <c r="U369" s="14"/>
      <c r="V369" s="14"/>
      <c r="W369" s="5" t="s">
        <v>220</v>
      </c>
      <c r="X369" s="5" t="s">
        <v>205</v>
      </c>
      <c r="Y369" s="6"/>
      <c r="Z369" s="12" t="s">
        <v>352</v>
      </c>
      <c r="AA369" s="15"/>
    </row>
    <row r="370" spans="2:27" s="3" customFormat="1" ht="12">
      <c r="B370" s="12" t="s">
        <v>80</v>
      </c>
      <c r="C370" s="5" t="s">
        <v>30</v>
      </c>
      <c r="D370" s="5" t="s">
        <v>29</v>
      </c>
      <c r="E370" s="5" t="s">
        <v>21</v>
      </c>
      <c r="F370" s="5" t="s">
        <v>218</v>
      </c>
      <c r="G370" s="5" t="s">
        <v>218</v>
      </c>
      <c r="H370" s="12"/>
      <c r="I370" s="12" t="s">
        <v>342</v>
      </c>
      <c r="J370" s="12" t="s">
        <v>569</v>
      </c>
      <c r="K370" s="13">
        <v>174.02</v>
      </c>
      <c r="L370" s="14"/>
      <c r="M370" s="14"/>
      <c r="N370" s="13"/>
      <c r="O370" s="14"/>
      <c r="P370" s="14"/>
      <c r="Q370" s="13"/>
      <c r="R370" s="14"/>
      <c r="S370" s="14"/>
      <c r="T370" s="13"/>
      <c r="U370" s="14"/>
      <c r="V370" s="14"/>
      <c r="W370" s="5" t="s">
        <v>220</v>
      </c>
      <c r="X370" s="5" t="s">
        <v>205</v>
      </c>
      <c r="Y370" s="6"/>
      <c r="Z370" s="12" t="s">
        <v>391</v>
      </c>
      <c r="AA370" s="15"/>
    </row>
    <row r="371" spans="2:27" s="3" customFormat="1" ht="12">
      <c r="B371" s="12" t="s">
        <v>80</v>
      </c>
      <c r="C371" s="7" t="s">
        <v>31</v>
      </c>
      <c r="D371" s="7" t="s">
        <v>29</v>
      </c>
      <c r="E371" s="5" t="s">
        <v>15</v>
      </c>
      <c r="F371" s="5" t="s">
        <v>187</v>
      </c>
      <c r="G371" s="7" t="s">
        <v>13</v>
      </c>
      <c r="H371" s="16"/>
      <c r="I371" s="8" t="s">
        <v>14</v>
      </c>
      <c r="J371" s="16" t="s">
        <v>796</v>
      </c>
      <c r="K371" s="9">
        <v>722.25</v>
      </c>
      <c r="L371" s="10">
        <v>8.048563636363639</v>
      </c>
      <c r="M371" s="10"/>
      <c r="N371" s="9">
        <v>224.7</v>
      </c>
      <c r="O371" s="10">
        <v>2.504</v>
      </c>
      <c r="P371" s="10"/>
      <c r="Q371" s="9">
        <v>0</v>
      </c>
      <c r="R371" s="10">
        <v>0</v>
      </c>
      <c r="S371" s="10"/>
      <c r="T371" s="9">
        <v>0</v>
      </c>
      <c r="U371" s="10">
        <v>0</v>
      </c>
      <c r="V371" s="10"/>
      <c r="W371" s="7" t="s">
        <v>213</v>
      </c>
      <c r="X371" s="7" t="s">
        <v>214</v>
      </c>
      <c r="Y371" s="8"/>
      <c r="Z371" s="8" t="s">
        <v>797</v>
      </c>
      <c r="AA371" s="8" t="s">
        <v>853</v>
      </c>
    </row>
    <row r="372" spans="2:27" s="3" customFormat="1" ht="12">
      <c r="B372" s="12" t="s">
        <v>80</v>
      </c>
      <c r="C372" s="7" t="s">
        <v>31</v>
      </c>
      <c r="D372" s="7" t="s">
        <v>29</v>
      </c>
      <c r="E372" s="5" t="s">
        <v>21</v>
      </c>
      <c r="F372" s="5" t="s">
        <v>218</v>
      </c>
      <c r="G372" s="5" t="s">
        <v>218</v>
      </c>
      <c r="H372" s="16"/>
      <c r="I372" s="8" t="s">
        <v>26</v>
      </c>
      <c r="J372" s="16" t="s">
        <v>799</v>
      </c>
      <c r="K372" s="21">
        <v>70.62</v>
      </c>
      <c r="L372" s="10">
        <v>0</v>
      </c>
      <c r="M372" s="10"/>
      <c r="N372" s="9">
        <v>0</v>
      </c>
      <c r="O372" s="10">
        <v>0</v>
      </c>
      <c r="P372" s="10"/>
      <c r="Q372" s="9">
        <v>0</v>
      </c>
      <c r="R372" s="10">
        <v>0</v>
      </c>
      <c r="S372" s="10"/>
      <c r="T372" s="9">
        <v>0</v>
      </c>
      <c r="U372" s="10">
        <v>0</v>
      </c>
      <c r="V372" s="10"/>
      <c r="W372" s="7" t="s">
        <v>220</v>
      </c>
      <c r="X372" s="7" t="s">
        <v>205</v>
      </c>
      <c r="Y372" s="8"/>
      <c r="Z372" s="8" t="s">
        <v>797</v>
      </c>
      <c r="AA372" s="8"/>
    </row>
    <row r="373" spans="1:27" s="3" customFormat="1" ht="12">
      <c r="A373" s="3" t="s">
        <v>268</v>
      </c>
      <c r="B373" s="12" t="s">
        <v>81</v>
      </c>
      <c r="C373" s="5" t="s">
        <v>35</v>
      </c>
      <c r="D373" s="5" t="s">
        <v>2</v>
      </c>
      <c r="E373" s="5" t="s">
        <v>21</v>
      </c>
      <c r="F373" s="7" t="s">
        <v>26</v>
      </c>
      <c r="G373" s="7" t="s">
        <v>26</v>
      </c>
      <c r="H373" s="12" t="s">
        <v>151</v>
      </c>
      <c r="I373" s="12"/>
      <c r="J373" s="12" t="s">
        <v>269</v>
      </c>
      <c r="K373" s="13">
        <f>90*1.07</f>
        <v>96.30000000000001</v>
      </c>
      <c r="L373" s="14">
        <v>0</v>
      </c>
      <c r="M373" s="14">
        <v>0</v>
      </c>
      <c r="N373" s="13">
        <v>0</v>
      </c>
      <c r="O373" s="14">
        <v>0</v>
      </c>
      <c r="P373" s="14">
        <v>0</v>
      </c>
      <c r="Q373" s="13">
        <v>0</v>
      </c>
      <c r="R373" s="14">
        <v>0</v>
      </c>
      <c r="S373" s="14">
        <v>0</v>
      </c>
      <c r="T373" s="13">
        <v>0</v>
      </c>
      <c r="U373" s="14">
        <v>0</v>
      </c>
      <c r="V373" s="14">
        <v>0</v>
      </c>
      <c r="W373" s="5" t="s">
        <v>220</v>
      </c>
      <c r="X373" s="5" t="s">
        <v>205</v>
      </c>
      <c r="Y373" s="6" t="s">
        <v>151</v>
      </c>
      <c r="Z373" s="12" t="s">
        <v>270</v>
      </c>
      <c r="AA373" s="15"/>
    </row>
    <row r="374" spans="1:27" s="3" customFormat="1" ht="12">
      <c r="A374" s="3" t="s">
        <v>240</v>
      </c>
      <c r="B374" s="12" t="s">
        <v>81</v>
      </c>
      <c r="C374" s="5" t="s">
        <v>35</v>
      </c>
      <c r="D374" s="5" t="s">
        <v>2</v>
      </c>
      <c r="E374" s="5" t="s">
        <v>15</v>
      </c>
      <c r="F374" s="5" t="s">
        <v>187</v>
      </c>
      <c r="G374" s="5" t="s">
        <v>13</v>
      </c>
      <c r="H374" s="12" t="s">
        <v>151</v>
      </c>
      <c r="I374" s="12"/>
      <c r="J374" s="12" t="s">
        <v>241</v>
      </c>
      <c r="K374" s="13">
        <v>166.92</v>
      </c>
      <c r="L374" s="14">
        <v>0.992</v>
      </c>
      <c r="M374" s="14">
        <v>0</v>
      </c>
      <c r="N374" s="13">
        <v>0</v>
      </c>
      <c r="O374" s="14">
        <v>0</v>
      </c>
      <c r="P374" s="14">
        <v>0</v>
      </c>
      <c r="Q374" s="13">
        <v>0</v>
      </c>
      <c r="R374" s="14">
        <v>0</v>
      </c>
      <c r="S374" s="14">
        <v>0</v>
      </c>
      <c r="T374" s="13">
        <v>125.19</v>
      </c>
      <c r="U374" s="14">
        <v>0.744</v>
      </c>
      <c r="V374" s="14">
        <v>0</v>
      </c>
      <c r="W374" s="5" t="s">
        <v>213</v>
      </c>
      <c r="X374" s="5" t="s">
        <v>214</v>
      </c>
      <c r="Y374" s="6" t="s">
        <v>151</v>
      </c>
      <c r="Z374" s="12"/>
      <c r="AA374" s="15"/>
    </row>
    <row r="375" spans="1:27" s="3" customFormat="1" ht="12">
      <c r="A375" s="3" t="s">
        <v>245</v>
      </c>
      <c r="B375" s="12" t="s">
        <v>81</v>
      </c>
      <c r="C375" s="5" t="s">
        <v>35</v>
      </c>
      <c r="D375" s="5" t="s">
        <v>2</v>
      </c>
      <c r="E375" s="5" t="s">
        <v>20</v>
      </c>
      <c r="F375" s="5" t="s">
        <v>187</v>
      </c>
      <c r="G375" s="5" t="s">
        <v>13</v>
      </c>
      <c r="H375" s="12" t="s">
        <v>151</v>
      </c>
      <c r="I375" s="12" t="s">
        <v>256</v>
      </c>
      <c r="J375" s="12" t="s">
        <v>246</v>
      </c>
      <c r="K375" s="13">
        <v>120</v>
      </c>
      <c r="L375" s="14">
        <v>0</v>
      </c>
      <c r="M375" s="14">
        <v>0</v>
      </c>
      <c r="N375" s="13">
        <v>0</v>
      </c>
      <c r="O375" s="14">
        <v>0</v>
      </c>
      <c r="P375" s="14">
        <v>0</v>
      </c>
      <c r="Q375" s="13">
        <v>0</v>
      </c>
      <c r="R375" s="14">
        <v>0</v>
      </c>
      <c r="S375" s="14">
        <v>0</v>
      </c>
      <c r="T375" s="13">
        <v>0</v>
      </c>
      <c r="U375" s="14">
        <v>0</v>
      </c>
      <c r="V375" s="14">
        <v>0</v>
      </c>
      <c r="W375" s="5" t="s">
        <v>220</v>
      </c>
      <c r="X375" s="5" t="s">
        <v>214</v>
      </c>
      <c r="Y375" s="6" t="s">
        <v>151</v>
      </c>
      <c r="Z375" s="12" t="s">
        <v>247</v>
      </c>
      <c r="AA375" s="15"/>
    </row>
    <row r="376" spans="2:27" s="3" customFormat="1" ht="12">
      <c r="B376" s="12" t="s">
        <v>81</v>
      </c>
      <c r="C376" s="5" t="s">
        <v>30</v>
      </c>
      <c r="D376" s="5" t="s">
        <v>2</v>
      </c>
      <c r="E376" s="5" t="s">
        <v>12</v>
      </c>
      <c r="F376" s="7" t="s">
        <v>26</v>
      </c>
      <c r="G376" s="7" t="s">
        <v>26</v>
      </c>
      <c r="H376" s="12"/>
      <c r="I376" s="12" t="s">
        <v>339</v>
      </c>
      <c r="J376" s="12" t="s">
        <v>570</v>
      </c>
      <c r="K376" s="13">
        <v>180</v>
      </c>
      <c r="L376" s="14"/>
      <c r="M376" s="14"/>
      <c r="N376" s="13"/>
      <c r="O376" s="14"/>
      <c r="P376" s="14"/>
      <c r="Q376" s="13"/>
      <c r="R376" s="14"/>
      <c r="S376" s="14"/>
      <c r="T376" s="13"/>
      <c r="U376" s="14"/>
      <c r="V376" s="14"/>
      <c r="W376" s="5" t="s">
        <v>220</v>
      </c>
      <c r="X376" s="5" t="s">
        <v>205</v>
      </c>
      <c r="Y376" s="6"/>
      <c r="Z376" s="12" t="s">
        <v>355</v>
      </c>
      <c r="AA376" s="15"/>
    </row>
    <row r="377" spans="1:27" s="3" customFormat="1" ht="12">
      <c r="A377" s="3" t="s">
        <v>242</v>
      </c>
      <c r="B377" s="16" t="s">
        <v>82</v>
      </c>
      <c r="C377" s="5" t="s">
        <v>35</v>
      </c>
      <c r="D377" s="5" t="s">
        <v>29</v>
      </c>
      <c r="E377" s="5" t="s">
        <v>191</v>
      </c>
      <c r="F377" s="5" t="s">
        <v>218</v>
      </c>
      <c r="G377" s="5" t="s">
        <v>218</v>
      </c>
      <c r="H377" s="12" t="s">
        <v>151</v>
      </c>
      <c r="I377" s="12"/>
      <c r="J377" s="12" t="s">
        <v>243</v>
      </c>
      <c r="K377" s="13">
        <v>0</v>
      </c>
      <c r="L377" s="14">
        <v>0</v>
      </c>
      <c r="M377" s="14">
        <v>0</v>
      </c>
      <c r="N377" s="13">
        <v>87</v>
      </c>
      <c r="O377" s="14">
        <v>0</v>
      </c>
      <c r="P377" s="14">
        <v>53</v>
      </c>
      <c r="Q377" s="13">
        <v>0</v>
      </c>
      <c r="R377" s="14">
        <v>0</v>
      </c>
      <c r="S377" s="14">
        <v>0</v>
      </c>
      <c r="T377" s="13">
        <v>0</v>
      </c>
      <c r="U377" s="14">
        <v>0</v>
      </c>
      <c r="V377" s="14">
        <v>0</v>
      </c>
      <c r="W377" s="5" t="s">
        <v>220</v>
      </c>
      <c r="X377" s="5" t="s">
        <v>214</v>
      </c>
      <c r="Y377" s="6" t="s">
        <v>151</v>
      </c>
      <c r="Z377" s="12" t="s">
        <v>303</v>
      </c>
      <c r="AA377" s="15"/>
    </row>
    <row r="378" spans="2:27" s="3" customFormat="1" ht="12">
      <c r="B378" s="16" t="s">
        <v>82</v>
      </c>
      <c r="C378" s="7" t="s">
        <v>31</v>
      </c>
      <c r="D378" s="5" t="s">
        <v>29</v>
      </c>
      <c r="E378" s="5" t="s">
        <v>15</v>
      </c>
      <c r="F378" s="7" t="s">
        <v>187</v>
      </c>
      <c r="G378" s="7" t="s">
        <v>13</v>
      </c>
      <c r="H378" s="16"/>
      <c r="I378" s="8" t="s">
        <v>14</v>
      </c>
      <c r="J378" s="16" t="s">
        <v>802</v>
      </c>
      <c r="K378" s="21">
        <v>186.76</v>
      </c>
      <c r="L378" s="10">
        <v>2</v>
      </c>
      <c r="M378" s="10"/>
      <c r="N378" s="9">
        <v>0</v>
      </c>
      <c r="O378" s="10">
        <v>0</v>
      </c>
      <c r="P378" s="10"/>
      <c r="Q378" s="9">
        <v>613.0397</v>
      </c>
      <c r="R378" s="10">
        <v>6.565</v>
      </c>
      <c r="S378" s="10"/>
      <c r="T378" s="9">
        <v>881.0403</v>
      </c>
      <c r="U378" s="10">
        <v>9.435</v>
      </c>
      <c r="V378" s="10"/>
      <c r="W378" s="7" t="s">
        <v>220</v>
      </c>
      <c r="X378" s="7" t="s">
        <v>214</v>
      </c>
      <c r="Y378" s="8"/>
      <c r="Z378" s="8" t="s">
        <v>854</v>
      </c>
      <c r="AA378" s="8"/>
    </row>
    <row r="379" spans="1:131" ht="12">
      <c r="A379" s="3"/>
      <c r="B379" s="16" t="s">
        <v>82</v>
      </c>
      <c r="C379" s="7" t="s">
        <v>31</v>
      </c>
      <c r="D379" s="5" t="s">
        <v>29</v>
      </c>
      <c r="E379" s="5" t="s">
        <v>12</v>
      </c>
      <c r="F379" s="7" t="s">
        <v>26</v>
      </c>
      <c r="G379" s="7" t="s">
        <v>26</v>
      </c>
      <c r="H379" s="16"/>
      <c r="I379" s="8" t="s">
        <v>26</v>
      </c>
      <c r="J379" s="16" t="s">
        <v>803</v>
      </c>
      <c r="K379" s="9">
        <v>417.699</v>
      </c>
      <c r="L379" s="10">
        <v>0</v>
      </c>
      <c r="M379" s="10"/>
      <c r="N379" s="9">
        <v>0</v>
      </c>
      <c r="O379" s="10">
        <v>0</v>
      </c>
      <c r="P379" s="10"/>
      <c r="Q379" s="9">
        <v>0</v>
      </c>
      <c r="R379" s="10">
        <v>0</v>
      </c>
      <c r="S379" s="10"/>
      <c r="T379" s="9">
        <v>0</v>
      </c>
      <c r="U379" s="10">
        <v>0</v>
      </c>
      <c r="V379" s="10"/>
      <c r="W379" s="7" t="s">
        <v>220</v>
      </c>
      <c r="X379" s="7" t="s">
        <v>205</v>
      </c>
      <c r="Y379" s="8"/>
      <c r="Z379" s="8" t="s">
        <v>855</v>
      </c>
      <c r="AA379" s="8" t="s">
        <v>821</v>
      </c>
      <c r="AB379" s="23"/>
      <c r="AC379" s="19"/>
      <c r="AD379" s="23"/>
      <c r="AE379" s="23"/>
      <c r="AF379" s="19"/>
      <c r="AG379" s="20"/>
      <c r="AH379" s="23"/>
      <c r="AI379" s="19"/>
      <c r="AJ379" s="20"/>
      <c r="AK379" s="23"/>
      <c r="AL379" s="19"/>
      <c r="AM379" s="20"/>
      <c r="AN379" s="23"/>
      <c r="AO379" s="19"/>
      <c r="AP379" s="20"/>
      <c r="AQ379" s="23"/>
      <c r="AT379" s="24"/>
      <c r="AU379" s="24"/>
      <c r="AV379" s="24"/>
      <c r="AW379" s="25"/>
      <c r="AX379" s="25"/>
      <c r="AY379" s="19"/>
      <c r="AZ379" s="20"/>
      <c r="BA379" s="19"/>
      <c r="BB379" s="26"/>
      <c r="BC379" s="26"/>
      <c r="BD379" s="23"/>
      <c r="BE379" s="20"/>
      <c r="BF379" s="20"/>
      <c r="BH379" s="19"/>
      <c r="BI379" s="27"/>
      <c r="BJ379" s="27"/>
      <c r="BK379" s="28"/>
      <c r="BL379" s="29"/>
      <c r="BM379" s="27"/>
      <c r="BN379" s="29"/>
      <c r="BO379" s="19"/>
      <c r="BP379" s="23"/>
      <c r="BQ379" s="20"/>
      <c r="BR379" s="28"/>
      <c r="BS379" s="27"/>
      <c r="BT379" s="29"/>
      <c r="BU379" s="28"/>
      <c r="BV379" s="27"/>
      <c r="BW379" s="29"/>
      <c r="BX379" s="28"/>
      <c r="BY379" s="27"/>
      <c r="BZ379" s="29"/>
      <c r="CA379" s="28"/>
      <c r="CB379" s="27"/>
      <c r="CC379" s="29"/>
      <c r="CD379" s="28"/>
      <c r="CE379" s="27"/>
      <c r="CG379" s="30"/>
      <c r="CH379" s="31"/>
      <c r="CI379" s="31"/>
      <c r="CJ379" s="31"/>
      <c r="CK379" s="30"/>
      <c r="CL379" s="30"/>
      <c r="CM379" s="32"/>
      <c r="CN379" s="32"/>
      <c r="CO379" s="32"/>
      <c r="CP379" s="32"/>
      <c r="CQ379" s="22"/>
      <c r="CR379" s="22"/>
      <c r="CS379" s="33"/>
      <c r="CT379" s="33"/>
      <c r="CU379" s="22"/>
      <c r="CV379" s="22"/>
      <c r="CW379" s="22"/>
      <c r="CX379" s="33"/>
      <c r="CY379" s="22"/>
      <c r="CZ379" s="22"/>
      <c r="DA379" s="22"/>
      <c r="DB379" s="32"/>
      <c r="DC379" s="22"/>
      <c r="DD379" s="22"/>
      <c r="DE379" s="22"/>
      <c r="DF379" s="22"/>
      <c r="DH379" s="22"/>
      <c r="DI379" s="22"/>
      <c r="DJ379" s="22"/>
      <c r="DM379" s="22"/>
      <c r="DN379" s="22"/>
      <c r="DR379" s="22"/>
      <c r="DV379" s="22"/>
      <c r="EA379" s="22"/>
    </row>
    <row r="380" spans="1:131" ht="12">
      <c r="A380" s="3"/>
      <c r="B380" s="16" t="s">
        <v>82</v>
      </c>
      <c r="C380" s="7" t="s">
        <v>31</v>
      </c>
      <c r="D380" s="5" t="s">
        <v>29</v>
      </c>
      <c r="E380" s="5" t="s">
        <v>191</v>
      </c>
      <c r="F380" s="5" t="s">
        <v>218</v>
      </c>
      <c r="G380" s="5" t="s">
        <v>218</v>
      </c>
      <c r="H380" s="16"/>
      <c r="I380" s="8" t="s">
        <v>26</v>
      </c>
      <c r="J380" s="16" t="s">
        <v>805</v>
      </c>
      <c r="K380" s="9">
        <v>0</v>
      </c>
      <c r="L380" s="10">
        <v>0</v>
      </c>
      <c r="M380" s="10">
        <v>0</v>
      </c>
      <c r="N380" s="9">
        <v>0</v>
      </c>
      <c r="O380" s="10">
        <v>0</v>
      </c>
      <c r="P380" s="10">
        <v>0</v>
      </c>
      <c r="Q380" s="9">
        <v>0</v>
      </c>
      <c r="R380" s="10">
        <v>0</v>
      </c>
      <c r="S380" s="10">
        <v>0</v>
      </c>
      <c r="T380" s="9">
        <v>4237.587</v>
      </c>
      <c r="U380" s="10">
        <v>0</v>
      </c>
      <c r="V380" s="10">
        <v>23.378981927433117</v>
      </c>
      <c r="W380" s="7" t="s">
        <v>220</v>
      </c>
      <c r="X380" s="7" t="s">
        <v>214</v>
      </c>
      <c r="Y380" s="8"/>
      <c r="Z380" s="8" t="s">
        <v>808</v>
      </c>
      <c r="AA380" s="8" t="s">
        <v>856</v>
      </c>
      <c r="AB380" s="23"/>
      <c r="AC380" s="19"/>
      <c r="AD380" s="23"/>
      <c r="AE380" s="23"/>
      <c r="AF380" s="19"/>
      <c r="AG380" s="20"/>
      <c r="AH380" s="23"/>
      <c r="AI380" s="19"/>
      <c r="AJ380" s="20"/>
      <c r="AK380" s="23"/>
      <c r="AL380" s="19"/>
      <c r="AM380" s="20"/>
      <c r="AN380" s="23"/>
      <c r="AO380" s="19"/>
      <c r="AP380" s="20"/>
      <c r="AQ380" s="23"/>
      <c r="AT380" s="24"/>
      <c r="AU380" s="24"/>
      <c r="AV380" s="24"/>
      <c r="AW380" s="25"/>
      <c r="AX380" s="25"/>
      <c r="AY380" s="19"/>
      <c r="AZ380" s="20"/>
      <c r="BA380" s="19"/>
      <c r="BB380" s="26"/>
      <c r="BC380" s="26"/>
      <c r="BD380" s="23"/>
      <c r="BE380" s="20"/>
      <c r="BF380" s="20"/>
      <c r="BH380" s="19"/>
      <c r="BI380" s="27"/>
      <c r="BJ380" s="27"/>
      <c r="BK380" s="28"/>
      <c r="BL380" s="29"/>
      <c r="BM380" s="27"/>
      <c r="BN380" s="29"/>
      <c r="BO380" s="19"/>
      <c r="BP380" s="23"/>
      <c r="BQ380" s="20"/>
      <c r="BR380" s="28"/>
      <c r="BS380" s="27"/>
      <c r="BT380" s="29"/>
      <c r="BU380" s="28"/>
      <c r="BV380" s="27"/>
      <c r="BW380" s="29"/>
      <c r="BX380" s="28"/>
      <c r="BY380" s="27"/>
      <c r="BZ380" s="29"/>
      <c r="CA380" s="28"/>
      <c r="CB380" s="27"/>
      <c r="CC380" s="29"/>
      <c r="CD380" s="28"/>
      <c r="CE380" s="27"/>
      <c r="CG380" s="30"/>
      <c r="CH380" s="31"/>
      <c r="CI380" s="31"/>
      <c r="CJ380" s="31"/>
      <c r="CK380" s="30"/>
      <c r="CL380" s="30"/>
      <c r="CM380" s="32"/>
      <c r="CN380" s="32"/>
      <c r="CO380" s="32"/>
      <c r="CP380" s="32"/>
      <c r="CQ380" s="22"/>
      <c r="CR380" s="22"/>
      <c r="CS380" s="33"/>
      <c r="CT380" s="33"/>
      <c r="CU380" s="22"/>
      <c r="CV380" s="22"/>
      <c r="CW380" s="22"/>
      <c r="CX380" s="33"/>
      <c r="CY380" s="22"/>
      <c r="CZ380" s="22"/>
      <c r="DA380" s="22"/>
      <c r="DB380" s="32"/>
      <c r="DC380" s="22"/>
      <c r="DD380" s="22"/>
      <c r="DE380" s="22"/>
      <c r="DF380" s="22"/>
      <c r="DH380" s="22"/>
      <c r="DI380" s="22"/>
      <c r="DJ380" s="22"/>
      <c r="DM380" s="22"/>
      <c r="DN380" s="22"/>
      <c r="DR380" s="22"/>
      <c r="DV380" s="22"/>
      <c r="EA380" s="22"/>
    </row>
    <row r="381" spans="2:27" s="3" customFormat="1" ht="12">
      <c r="B381" s="16" t="s">
        <v>82</v>
      </c>
      <c r="C381" s="7" t="s">
        <v>31</v>
      </c>
      <c r="D381" s="5" t="s">
        <v>29</v>
      </c>
      <c r="E381" s="5" t="s">
        <v>21</v>
      </c>
      <c r="F381" s="7" t="s">
        <v>26</v>
      </c>
      <c r="G381" s="7" t="s">
        <v>26</v>
      </c>
      <c r="H381" s="16"/>
      <c r="I381" s="8" t="s">
        <v>823</v>
      </c>
      <c r="J381" s="16" t="s">
        <v>824</v>
      </c>
      <c r="K381" s="9">
        <v>96.30000000000001</v>
      </c>
      <c r="L381" s="10">
        <v>0</v>
      </c>
      <c r="M381" s="10"/>
      <c r="N381" s="9">
        <v>0</v>
      </c>
      <c r="O381" s="10">
        <v>0</v>
      </c>
      <c r="P381" s="10"/>
      <c r="Q381" s="9">
        <v>0</v>
      </c>
      <c r="R381" s="10">
        <v>0</v>
      </c>
      <c r="S381" s="10"/>
      <c r="T381" s="9">
        <v>0</v>
      </c>
      <c r="U381" s="10">
        <v>0</v>
      </c>
      <c r="V381" s="10"/>
      <c r="W381" s="7" t="s">
        <v>220</v>
      </c>
      <c r="X381" s="7" t="s">
        <v>205</v>
      </c>
      <c r="Y381" s="8"/>
      <c r="Z381" s="8"/>
      <c r="AA381" s="8"/>
    </row>
    <row r="382" spans="2:27" s="3" customFormat="1" ht="12">
      <c r="B382" s="16" t="s">
        <v>82</v>
      </c>
      <c r="C382" s="7" t="s">
        <v>31</v>
      </c>
      <c r="D382" s="5" t="s">
        <v>29</v>
      </c>
      <c r="E382" s="5" t="s">
        <v>19</v>
      </c>
      <c r="F382" s="5" t="s">
        <v>218</v>
      </c>
      <c r="G382" s="5" t="s">
        <v>218</v>
      </c>
      <c r="H382" s="16"/>
      <c r="I382" s="8"/>
      <c r="J382" s="16" t="s">
        <v>814</v>
      </c>
      <c r="K382" s="9">
        <v>802.5</v>
      </c>
      <c r="L382" s="10">
        <v>0</v>
      </c>
      <c r="M382" s="10"/>
      <c r="N382" s="9">
        <v>0</v>
      </c>
      <c r="O382" s="10">
        <v>0</v>
      </c>
      <c r="P382" s="10"/>
      <c r="Q382" s="9">
        <v>0</v>
      </c>
      <c r="R382" s="10">
        <v>0</v>
      </c>
      <c r="S382" s="10"/>
      <c r="T382" s="9">
        <v>0</v>
      </c>
      <c r="U382" s="10">
        <v>0</v>
      </c>
      <c r="V382" s="10"/>
      <c r="W382" s="7" t="s">
        <v>220</v>
      </c>
      <c r="X382" s="7" t="s">
        <v>205</v>
      </c>
      <c r="Y382" s="8"/>
      <c r="Z382" s="8" t="s">
        <v>808</v>
      </c>
      <c r="AA382" s="8"/>
    </row>
    <row r="383" spans="1:27" s="3" customFormat="1" ht="12">
      <c r="A383" s="22"/>
      <c r="B383" s="16" t="s">
        <v>83</v>
      </c>
      <c r="C383" s="7" t="s">
        <v>84</v>
      </c>
      <c r="D383" s="18" t="s">
        <v>29</v>
      </c>
      <c r="E383" s="7" t="s">
        <v>15</v>
      </c>
      <c r="F383" s="7" t="s">
        <v>187</v>
      </c>
      <c r="G383" s="7" t="s">
        <v>187</v>
      </c>
      <c r="H383" s="16"/>
      <c r="I383" s="8" t="s">
        <v>189</v>
      </c>
      <c r="J383" s="16"/>
      <c r="K383" s="9">
        <v>671.075</v>
      </c>
      <c r="L383" s="10">
        <v>7.427315247895229</v>
      </c>
      <c r="M383" s="10"/>
      <c r="N383" s="21"/>
      <c r="O383" s="10"/>
      <c r="P383" s="10"/>
      <c r="Q383" s="9"/>
      <c r="R383" s="10"/>
      <c r="S383" s="10"/>
      <c r="T383" s="9">
        <v>99.685</v>
      </c>
      <c r="U383" s="10">
        <v>1.1032927970065483</v>
      </c>
      <c r="V383" s="10"/>
      <c r="W383" s="7" t="s">
        <v>213</v>
      </c>
      <c r="X383" s="7" t="s">
        <v>214</v>
      </c>
      <c r="Y383" s="8"/>
      <c r="Z383" s="8"/>
      <c r="AA383" s="8"/>
    </row>
    <row r="384" spans="2:27" s="3" customFormat="1" ht="12">
      <c r="B384" s="12" t="s">
        <v>83</v>
      </c>
      <c r="C384" s="5" t="s">
        <v>28</v>
      </c>
      <c r="D384" s="5" t="s">
        <v>29</v>
      </c>
      <c r="E384" s="5" t="s">
        <v>21</v>
      </c>
      <c r="F384" s="5" t="s">
        <v>218</v>
      </c>
      <c r="G384" s="5" t="s">
        <v>218</v>
      </c>
      <c r="H384" s="12"/>
      <c r="I384" s="12"/>
      <c r="J384" s="12" t="s">
        <v>238</v>
      </c>
      <c r="K384" s="13">
        <v>33.9</v>
      </c>
      <c r="L384" s="14"/>
      <c r="M384" s="14"/>
      <c r="N384" s="13"/>
      <c r="O384" s="14"/>
      <c r="P384" s="14"/>
      <c r="Q384" s="13"/>
      <c r="R384" s="14"/>
      <c r="S384" s="14"/>
      <c r="T384" s="13"/>
      <c r="U384" s="14"/>
      <c r="V384" s="14"/>
      <c r="W384" s="5" t="s">
        <v>220</v>
      </c>
      <c r="X384" s="5" t="s">
        <v>205</v>
      </c>
      <c r="Y384" s="6"/>
      <c r="Z384" s="12"/>
      <c r="AA384" s="15"/>
    </row>
    <row r="385" spans="2:27" s="3" customFormat="1" ht="12">
      <c r="B385" s="12" t="s">
        <v>83</v>
      </c>
      <c r="C385" s="5" t="s">
        <v>28</v>
      </c>
      <c r="D385" s="5" t="s">
        <v>29</v>
      </c>
      <c r="E385" s="5" t="s">
        <v>21</v>
      </c>
      <c r="F385" s="5" t="s">
        <v>218</v>
      </c>
      <c r="G385" s="5" t="s">
        <v>161</v>
      </c>
      <c r="H385" s="12"/>
      <c r="I385" s="12" t="s">
        <v>14</v>
      </c>
      <c r="J385" s="12" t="s">
        <v>236</v>
      </c>
      <c r="K385" s="13">
        <v>50</v>
      </c>
      <c r="L385" s="14"/>
      <c r="M385" s="14"/>
      <c r="N385" s="13"/>
      <c r="O385" s="14"/>
      <c r="P385" s="14"/>
      <c r="Q385" s="13"/>
      <c r="R385" s="14"/>
      <c r="S385" s="14"/>
      <c r="T385" s="13"/>
      <c r="U385" s="14"/>
      <c r="V385" s="14"/>
      <c r="W385" s="5" t="s">
        <v>220</v>
      </c>
      <c r="X385" s="5" t="s">
        <v>205</v>
      </c>
      <c r="Y385" s="6"/>
      <c r="Z385" s="12" t="s">
        <v>30</v>
      </c>
      <c r="AA385" s="15"/>
    </row>
    <row r="386" spans="2:27" s="3" customFormat="1" ht="12">
      <c r="B386" s="12" t="s">
        <v>83</v>
      </c>
      <c r="C386" s="5" t="s">
        <v>30</v>
      </c>
      <c r="D386" s="5" t="s">
        <v>29</v>
      </c>
      <c r="E386" s="5" t="s">
        <v>12</v>
      </c>
      <c r="F386" s="7" t="s">
        <v>26</v>
      </c>
      <c r="G386" s="7" t="s">
        <v>26</v>
      </c>
      <c r="H386" s="12"/>
      <c r="I386" s="12" t="s">
        <v>339</v>
      </c>
      <c r="J386" s="12" t="s">
        <v>571</v>
      </c>
      <c r="K386" s="13"/>
      <c r="L386" s="14"/>
      <c r="M386" s="14"/>
      <c r="N386" s="13"/>
      <c r="O386" s="14"/>
      <c r="P386" s="14"/>
      <c r="Q386" s="13">
        <v>401.8568831999999</v>
      </c>
      <c r="R386" s="14"/>
      <c r="S386" s="14"/>
      <c r="T386" s="13"/>
      <c r="U386" s="14"/>
      <c r="V386" s="14"/>
      <c r="W386" s="5" t="s">
        <v>220</v>
      </c>
      <c r="X386" s="5" t="s">
        <v>205</v>
      </c>
      <c r="Y386" s="6"/>
      <c r="Z386" s="12" t="s">
        <v>429</v>
      </c>
      <c r="AA386" s="15"/>
    </row>
    <row r="387" spans="2:27" s="3" customFormat="1" ht="12">
      <c r="B387" s="12" t="s">
        <v>83</v>
      </c>
      <c r="C387" s="5" t="s">
        <v>30</v>
      </c>
      <c r="D387" s="5" t="s">
        <v>29</v>
      </c>
      <c r="E387" s="5" t="s">
        <v>21</v>
      </c>
      <c r="F387" s="5" t="s">
        <v>218</v>
      </c>
      <c r="G387" s="5" t="s">
        <v>218</v>
      </c>
      <c r="H387" s="12"/>
      <c r="I387" s="12" t="s">
        <v>342</v>
      </c>
      <c r="J387" s="12" t="s">
        <v>572</v>
      </c>
      <c r="K387" s="13">
        <v>150.29</v>
      </c>
      <c r="L387" s="14"/>
      <c r="M387" s="14"/>
      <c r="N387" s="13"/>
      <c r="O387" s="14"/>
      <c r="P387" s="14"/>
      <c r="Q387" s="13"/>
      <c r="R387" s="14"/>
      <c r="S387" s="14"/>
      <c r="T387" s="13"/>
      <c r="U387" s="14"/>
      <c r="V387" s="14"/>
      <c r="W387" s="5" t="s">
        <v>220</v>
      </c>
      <c r="X387" s="5" t="s">
        <v>205</v>
      </c>
      <c r="Y387" s="6"/>
      <c r="Z387" s="12" t="s">
        <v>573</v>
      </c>
      <c r="AA387" s="15"/>
    </row>
    <row r="388" spans="2:27" s="3" customFormat="1" ht="12">
      <c r="B388" s="12" t="s">
        <v>85</v>
      </c>
      <c r="C388" s="5" t="s">
        <v>30</v>
      </c>
      <c r="D388" s="5" t="s">
        <v>2</v>
      </c>
      <c r="E388" s="5" t="s">
        <v>15</v>
      </c>
      <c r="F388" s="5" t="s">
        <v>187</v>
      </c>
      <c r="G388" s="7" t="s">
        <v>13</v>
      </c>
      <c r="H388" s="12"/>
      <c r="I388" s="12" t="s">
        <v>364</v>
      </c>
      <c r="J388" s="12" t="s">
        <v>574</v>
      </c>
      <c r="K388" s="13"/>
      <c r="L388" s="14"/>
      <c r="M388" s="14"/>
      <c r="N388" s="13">
        <v>181.93</v>
      </c>
      <c r="O388" s="14">
        <v>0.014</v>
      </c>
      <c r="P388" s="14"/>
      <c r="Q388" s="13"/>
      <c r="R388" s="14"/>
      <c r="S388" s="14"/>
      <c r="T388" s="13">
        <v>28.533</v>
      </c>
      <c r="U388" s="14">
        <v>0.002</v>
      </c>
      <c r="V388" s="14"/>
      <c r="W388" s="5" t="s">
        <v>213</v>
      </c>
      <c r="X388" s="5" t="s">
        <v>214</v>
      </c>
      <c r="Y388" s="6"/>
      <c r="Z388" s="12" t="s">
        <v>373</v>
      </c>
      <c r="AA388" s="15"/>
    </row>
    <row r="389" spans="2:27" s="3" customFormat="1" ht="12">
      <c r="B389" s="12" t="s">
        <v>85</v>
      </c>
      <c r="C389" s="5" t="s">
        <v>30</v>
      </c>
      <c r="D389" s="5" t="s">
        <v>2</v>
      </c>
      <c r="E389" s="5" t="s">
        <v>20</v>
      </c>
      <c r="F389" s="5" t="s">
        <v>187</v>
      </c>
      <c r="G389" s="5" t="s">
        <v>13</v>
      </c>
      <c r="H389" s="12"/>
      <c r="I389" s="12" t="s">
        <v>362</v>
      </c>
      <c r="J389" s="12"/>
      <c r="K389" s="13"/>
      <c r="L389" s="14"/>
      <c r="M389" s="14"/>
      <c r="N389" s="13">
        <v>113</v>
      </c>
      <c r="O389" s="14"/>
      <c r="P389" s="14"/>
      <c r="Q389" s="13"/>
      <c r="R389" s="14"/>
      <c r="S389" s="14"/>
      <c r="T389" s="13"/>
      <c r="U389" s="14"/>
      <c r="V389" s="14"/>
      <c r="W389" s="5" t="s">
        <v>220</v>
      </c>
      <c r="X389" s="5" t="s">
        <v>214</v>
      </c>
      <c r="Y389" s="6"/>
      <c r="Z389" s="12" t="s">
        <v>363</v>
      </c>
      <c r="AA389" s="15"/>
    </row>
    <row r="390" spans="2:27" s="3" customFormat="1" ht="12">
      <c r="B390" s="12" t="s">
        <v>85</v>
      </c>
      <c r="C390" s="5" t="s">
        <v>30</v>
      </c>
      <c r="D390" s="5" t="s">
        <v>2</v>
      </c>
      <c r="E390" s="5" t="s">
        <v>12</v>
      </c>
      <c r="F390" s="7" t="s">
        <v>26</v>
      </c>
      <c r="G390" s="7" t="s">
        <v>26</v>
      </c>
      <c r="H390" s="12"/>
      <c r="I390" s="12" t="s">
        <v>339</v>
      </c>
      <c r="J390" s="12" t="s">
        <v>575</v>
      </c>
      <c r="K390" s="13"/>
      <c r="L390" s="14"/>
      <c r="M390" s="14"/>
      <c r="N390" s="13"/>
      <c r="O390" s="14"/>
      <c r="P390" s="14"/>
      <c r="Q390" s="13">
        <v>180</v>
      </c>
      <c r="R390" s="14"/>
      <c r="S390" s="14"/>
      <c r="T390" s="13"/>
      <c r="U390" s="14"/>
      <c r="V390" s="14"/>
      <c r="W390" s="5" t="s">
        <v>220</v>
      </c>
      <c r="X390" s="5" t="s">
        <v>205</v>
      </c>
      <c r="Y390" s="6"/>
      <c r="Z390" s="12" t="s">
        <v>429</v>
      </c>
      <c r="AA390" s="15"/>
    </row>
    <row r="391" spans="2:27" s="3" customFormat="1" ht="12">
      <c r="B391" s="12" t="s">
        <v>85</v>
      </c>
      <c r="C391" s="5" t="s">
        <v>30</v>
      </c>
      <c r="D391" s="5" t="s">
        <v>2</v>
      </c>
      <c r="E391" s="5" t="s">
        <v>191</v>
      </c>
      <c r="F391" s="5" t="s">
        <v>218</v>
      </c>
      <c r="G391" s="5" t="s">
        <v>218</v>
      </c>
      <c r="H391" s="12"/>
      <c r="I391" s="12" t="s">
        <v>350</v>
      </c>
      <c r="J391" s="12" t="s">
        <v>576</v>
      </c>
      <c r="K391" s="13">
        <v>76.275</v>
      </c>
      <c r="L391" s="14"/>
      <c r="M391" s="14"/>
      <c r="N391" s="13"/>
      <c r="O391" s="14"/>
      <c r="P391" s="14"/>
      <c r="Q391" s="13"/>
      <c r="R391" s="14"/>
      <c r="S391" s="14"/>
      <c r="T391" s="13">
        <v>76.275</v>
      </c>
      <c r="U391" s="14"/>
      <c r="V391" s="14"/>
      <c r="W391" s="5" t="s">
        <v>220</v>
      </c>
      <c r="X391" s="5" t="s">
        <v>214</v>
      </c>
      <c r="Y391" s="6"/>
      <c r="Z391" s="12" t="s">
        <v>426</v>
      </c>
      <c r="AA391" s="15"/>
    </row>
    <row r="392" spans="2:27" s="3" customFormat="1" ht="12">
      <c r="B392" s="12" t="s">
        <v>86</v>
      </c>
      <c r="C392" s="5" t="s">
        <v>30</v>
      </c>
      <c r="D392" s="5" t="s">
        <v>29</v>
      </c>
      <c r="E392" s="5" t="s">
        <v>15</v>
      </c>
      <c r="F392" s="5" t="s">
        <v>187</v>
      </c>
      <c r="G392" s="7" t="s">
        <v>13</v>
      </c>
      <c r="H392" s="12"/>
      <c r="I392" s="12" t="s">
        <v>364</v>
      </c>
      <c r="J392" s="12" t="s">
        <v>577</v>
      </c>
      <c r="K392" s="13">
        <v>1130.242</v>
      </c>
      <c r="L392" s="14">
        <v>38.07010854901961</v>
      </c>
      <c r="M392" s="14"/>
      <c r="N392" s="13">
        <v>299.298</v>
      </c>
      <c r="O392" s="14">
        <v>10.08131450980392</v>
      </c>
      <c r="P392" s="14"/>
      <c r="Q392" s="13"/>
      <c r="R392" s="14"/>
      <c r="S392" s="14"/>
      <c r="T392" s="13"/>
      <c r="U392" s="14"/>
      <c r="V392" s="14"/>
      <c r="W392" s="5" t="s">
        <v>213</v>
      </c>
      <c r="X392" s="5" t="s">
        <v>214</v>
      </c>
      <c r="Y392" s="6"/>
      <c r="Z392" s="12" t="s">
        <v>452</v>
      </c>
      <c r="AA392" s="15"/>
    </row>
    <row r="393" spans="2:27" s="3" customFormat="1" ht="12">
      <c r="B393" s="12" t="s">
        <v>86</v>
      </c>
      <c r="C393" s="5" t="s">
        <v>30</v>
      </c>
      <c r="D393" s="5" t="s">
        <v>29</v>
      </c>
      <c r="E393" s="5" t="s">
        <v>21</v>
      </c>
      <c r="F393" s="5" t="s">
        <v>187</v>
      </c>
      <c r="G393" s="5" t="s">
        <v>187</v>
      </c>
      <c r="H393" s="12"/>
      <c r="I393" s="12" t="s">
        <v>376</v>
      </c>
      <c r="J393" s="12" t="s">
        <v>578</v>
      </c>
      <c r="K393" s="13">
        <v>55.37</v>
      </c>
      <c r="L393" s="14"/>
      <c r="M393" s="14"/>
      <c r="N393" s="13"/>
      <c r="O393" s="14"/>
      <c r="P393" s="14"/>
      <c r="Q393" s="13"/>
      <c r="R393" s="14"/>
      <c r="S393" s="14"/>
      <c r="T393" s="13"/>
      <c r="U393" s="14"/>
      <c r="V393" s="14"/>
      <c r="W393" s="5" t="s">
        <v>220</v>
      </c>
      <c r="X393" s="5" t="s">
        <v>205</v>
      </c>
      <c r="Y393" s="6"/>
      <c r="Z393" s="12" t="s">
        <v>579</v>
      </c>
      <c r="AA393" s="15"/>
    </row>
    <row r="394" spans="2:27" s="3" customFormat="1" ht="12">
      <c r="B394" s="12" t="s">
        <v>86</v>
      </c>
      <c r="C394" s="5" t="s">
        <v>30</v>
      </c>
      <c r="D394" s="5" t="s">
        <v>29</v>
      </c>
      <c r="E394" s="5" t="s">
        <v>12</v>
      </c>
      <c r="F394" s="7" t="s">
        <v>26</v>
      </c>
      <c r="G394" s="7" t="s">
        <v>26</v>
      </c>
      <c r="H394" s="12"/>
      <c r="I394" s="12" t="s">
        <v>339</v>
      </c>
      <c r="J394" s="12" t="s">
        <v>580</v>
      </c>
      <c r="K394" s="13"/>
      <c r="L394" s="14"/>
      <c r="M394" s="14"/>
      <c r="N394" s="13"/>
      <c r="O394" s="14"/>
      <c r="P394" s="14"/>
      <c r="Q394" s="13">
        <v>279.05587199999997</v>
      </c>
      <c r="R394" s="14"/>
      <c r="S394" s="14"/>
      <c r="T394" s="13"/>
      <c r="U394" s="14"/>
      <c r="V394" s="14"/>
      <c r="W394" s="5" t="s">
        <v>220</v>
      </c>
      <c r="X394" s="5" t="s">
        <v>205</v>
      </c>
      <c r="Y394" s="6"/>
      <c r="Z394" s="12" t="s">
        <v>429</v>
      </c>
      <c r="AA394" s="15"/>
    </row>
    <row r="395" spans="2:27" s="3" customFormat="1" ht="12">
      <c r="B395" s="12" t="s">
        <v>86</v>
      </c>
      <c r="C395" s="7" t="s">
        <v>31</v>
      </c>
      <c r="D395" s="5" t="s">
        <v>29</v>
      </c>
      <c r="E395" s="5" t="s">
        <v>15</v>
      </c>
      <c r="F395" s="5" t="s">
        <v>187</v>
      </c>
      <c r="G395" s="7" t="s">
        <v>13</v>
      </c>
      <c r="H395" s="16"/>
      <c r="I395" s="8" t="s">
        <v>14</v>
      </c>
      <c r="J395" s="16" t="s">
        <v>796</v>
      </c>
      <c r="K395" s="21">
        <v>307.732</v>
      </c>
      <c r="L395" s="10">
        <v>10.802481568627451</v>
      </c>
      <c r="M395" s="10"/>
      <c r="N395" s="9">
        <v>64.2</v>
      </c>
      <c r="O395" s="10">
        <v>2.2536470588235296</v>
      </c>
      <c r="P395" s="10"/>
      <c r="Q395" s="9">
        <v>0</v>
      </c>
      <c r="R395" s="10">
        <v>0</v>
      </c>
      <c r="S395" s="10"/>
      <c r="T395" s="9">
        <v>0</v>
      </c>
      <c r="U395" s="10">
        <v>0</v>
      </c>
      <c r="V395" s="10"/>
      <c r="W395" s="7" t="s">
        <v>213</v>
      </c>
      <c r="X395" s="7" t="s">
        <v>214</v>
      </c>
      <c r="Y395" s="8"/>
      <c r="Z395" s="8" t="s">
        <v>797</v>
      </c>
      <c r="AA395" s="8" t="s">
        <v>821</v>
      </c>
    </row>
    <row r="396" spans="2:27" s="3" customFormat="1" ht="12">
      <c r="B396" s="12" t="s">
        <v>86</v>
      </c>
      <c r="C396" s="7" t="s">
        <v>31</v>
      </c>
      <c r="D396" s="5" t="s">
        <v>29</v>
      </c>
      <c r="E396" s="5" t="s">
        <v>21</v>
      </c>
      <c r="F396" s="5" t="s">
        <v>187</v>
      </c>
      <c r="G396" s="5" t="s">
        <v>13</v>
      </c>
      <c r="H396" s="16"/>
      <c r="I396" s="8" t="s">
        <v>14</v>
      </c>
      <c r="J396" s="16" t="s">
        <v>857</v>
      </c>
      <c r="K396" s="9">
        <v>22.470000000000002</v>
      </c>
      <c r="L396" s="10">
        <v>0</v>
      </c>
      <c r="M396" s="10"/>
      <c r="N396" s="9">
        <v>0</v>
      </c>
      <c r="O396" s="10">
        <v>0</v>
      </c>
      <c r="P396" s="10"/>
      <c r="Q396" s="9">
        <v>0</v>
      </c>
      <c r="R396" s="10">
        <v>0</v>
      </c>
      <c r="S396" s="10"/>
      <c r="T396" s="9">
        <v>0</v>
      </c>
      <c r="U396" s="10">
        <v>0</v>
      </c>
      <c r="V396" s="10"/>
      <c r="W396" s="7" t="s">
        <v>220</v>
      </c>
      <c r="X396" s="7" t="s">
        <v>205</v>
      </c>
      <c r="Y396" s="8"/>
      <c r="Z396" s="8" t="s">
        <v>797</v>
      </c>
      <c r="AA396" s="8"/>
    </row>
    <row r="397" spans="2:27" s="3" customFormat="1" ht="12">
      <c r="B397" s="12" t="s">
        <v>86</v>
      </c>
      <c r="C397" s="7" t="s">
        <v>31</v>
      </c>
      <c r="D397" s="5" t="s">
        <v>29</v>
      </c>
      <c r="E397" s="5" t="s">
        <v>15</v>
      </c>
      <c r="F397" s="7" t="s">
        <v>187</v>
      </c>
      <c r="G397" s="7" t="s">
        <v>13</v>
      </c>
      <c r="H397" s="16"/>
      <c r="I397" s="8" t="s">
        <v>14</v>
      </c>
      <c r="J397" s="16" t="s">
        <v>802</v>
      </c>
      <c r="K397" s="9">
        <v>0</v>
      </c>
      <c r="L397" s="10">
        <v>0</v>
      </c>
      <c r="M397" s="10"/>
      <c r="N397" s="9">
        <v>978.8299111111121</v>
      </c>
      <c r="O397" s="10">
        <v>10.482222222222234</v>
      </c>
      <c r="P397" s="10"/>
      <c r="Q397" s="9">
        <v>0</v>
      </c>
      <c r="R397" s="10">
        <v>0</v>
      </c>
      <c r="S397" s="10"/>
      <c r="T397" s="9">
        <v>1957.6598222222242</v>
      </c>
      <c r="U397" s="10">
        <v>20.964444444444467</v>
      </c>
      <c r="V397" s="10"/>
      <c r="W397" s="7" t="s">
        <v>220</v>
      </c>
      <c r="X397" s="7" t="s">
        <v>214</v>
      </c>
      <c r="Y397" s="8"/>
      <c r="Z397" s="8" t="s">
        <v>797</v>
      </c>
      <c r="AA397" s="8"/>
    </row>
    <row r="398" spans="1:27" s="3" customFormat="1" ht="12">
      <c r="A398" s="3" t="s">
        <v>242</v>
      </c>
      <c r="B398" s="12" t="s">
        <v>87</v>
      </c>
      <c r="C398" s="5" t="s">
        <v>35</v>
      </c>
      <c r="D398" s="5" t="s">
        <v>2</v>
      </c>
      <c r="E398" s="5" t="s">
        <v>191</v>
      </c>
      <c r="F398" s="5" t="s">
        <v>218</v>
      </c>
      <c r="G398" s="5" t="s">
        <v>218</v>
      </c>
      <c r="H398" s="12" t="s">
        <v>151</v>
      </c>
      <c r="I398" s="12"/>
      <c r="J398" s="12" t="s">
        <v>243</v>
      </c>
      <c r="K398" s="13">
        <v>0</v>
      </c>
      <c r="L398" s="14">
        <v>0</v>
      </c>
      <c r="M398" s="14">
        <v>0</v>
      </c>
      <c r="N398" s="13">
        <v>0</v>
      </c>
      <c r="O398" s="14">
        <v>0</v>
      </c>
      <c r="P398" s="14">
        <v>0</v>
      </c>
      <c r="Q398" s="13">
        <f>(79000+7110)/1000</f>
        <v>86.11</v>
      </c>
      <c r="R398" s="14">
        <v>0</v>
      </c>
      <c r="S398" s="14">
        <f>(Q398/1.09)/5.1</f>
        <v>15.490196078431374</v>
      </c>
      <c r="T398" s="13">
        <v>0</v>
      </c>
      <c r="U398" s="14">
        <v>0</v>
      </c>
      <c r="V398" s="14">
        <v>0</v>
      </c>
      <c r="W398" s="5" t="s">
        <v>220</v>
      </c>
      <c r="X398" s="5" t="s">
        <v>214</v>
      </c>
      <c r="Y398" s="6" t="s">
        <v>151</v>
      </c>
      <c r="Z398" s="12" t="s">
        <v>267</v>
      </c>
      <c r="AA398" s="15"/>
    </row>
    <row r="399" spans="2:27" s="3" customFormat="1" ht="12">
      <c r="B399" s="12" t="s">
        <v>87</v>
      </c>
      <c r="C399" s="5" t="s">
        <v>30</v>
      </c>
      <c r="D399" s="5" t="s">
        <v>2</v>
      </c>
      <c r="E399" s="5" t="s">
        <v>12</v>
      </c>
      <c r="F399" s="7" t="s">
        <v>26</v>
      </c>
      <c r="G399" s="7" t="s">
        <v>26</v>
      </c>
      <c r="H399" s="12"/>
      <c r="I399" s="12" t="s">
        <v>339</v>
      </c>
      <c r="J399" s="12" t="s">
        <v>581</v>
      </c>
      <c r="K399" s="13">
        <v>306.90316799999994</v>
      </c>
      <c r="L399" s="14"/>
      <c r="M399" s="14"/>
      <c r="N399" s="13"/>
      <c r="O399" s="14"/>
      <c r="P399" s="14"/>
      <c r="Q399" s="13"/>
      <c r="R399" s="14"/>
      <c r="S399" s="14"/>
      <c r="T399" s="13"/>
      <c r="U399" s="14"/>
      <c r="V399" s="14"/>
      <c r="W399" s="5" t="s">
        <v>220</v>
      </c>
      <c r="X399" s="5" t="s">
        <v>205</v>
      </c>
      <c r="Y399" s="6"/>
      <c r="Z399" s="12" t="s">
        <v>355</v>
      </c>
      <c r="AA399" s="15"/>
    </row>
    <row r="400" spans="2:27" s="3" customFormat="1" ht="12">
      <c r="B400" s="12" t="s">
        <v>87</v>
      </c>
      <c r="C400" s="5" t="s">
        <v>30</v>
      </c>
      <c r="D400" s="5" t="s">
        <v>2</v>
      </c>
      <c r="E400" s="5" t="s">
        <v>191</v>
      </c>
      <c r="F400" s="5" t="s">
        <v>218</v>
      </c>
      <c r="G400" s="5" t="s">
        <v>218</v>
      </c>
      <c r="H400" s="12"/>
      <c r="I400" s="12" t="s">
        <v>350</v>
      </c>
      <c r="J400" s="12" t="s">
        <v>582</v>
      </c>
      <c r="K400" s="13"/>
      <c r="L400" s="14"/>
      <c r="M400" s="14"/>
      <c r="N400" s="13"/>
      <c r="O400" s="14"/>
      <c r="P400" s="14"/>
      <c r="Q400" s="13">
        <v>33.9</v>
      </c>
      <c r="R400" s="14"/>
      <c r="S400" s="14"/>
      <c r="T400" s="13"/>
      <c r="U400" s="14"/>
      <c r="V400" s="14"/>
      <c r="W400" s="5" t="s">
        <v>220</v>
      </c>
      <c r="X400" s="5" t="s">
        <v>214</v>
      </c>
      <c r="Y400" s="6"/>
      <c r="Z400" s="12" t="s">
        <v>352</v>
      </c>
      <c r="AA400" s="15"/>
    </row>
    <row r="401" spans="2:27" s="3" customFormat="1" ht="12">
      <c r="B401" s="12" t="s">
        <v>87</v>
      </c>
      <c r="C401" s="5" t="s">
        <v>30</v>
      </c>
      <c r="D401" s="5" t="s">
        <v>2</v>
      </c>
      <c r="E401" s="5" t="s">
        <v>21</v>
      </c>
      <c r="F401" s="7" t="s">
        <v>26</v>
      </c>
      <c r="G401" s="7" t="s">
        <v>26</v>
      </c>
      <c r="H401" s="12"/>
      <c r="I401" s="12" t="s">
        <v>583</v>
      </c>
      <c r="J401" s="12" t="s">
        <v>584</v>
      </c>
      <c r="K401" s="13">
        <v>90.4</v>
      </c>
      <c r="L401" s="14"/>
      <c r="M401" s="14"/>
      <c r="N401" s="13"/>
      <c r="O401" s="14"/>
      <c r="P401" s="14"/>
      <c r="Q401" s="13"/>
      <c r="R401" s="14"/>
      <c r="S401" s="14"/>
      <c r="T401" s="13"/>
      <c r="U401" s="14"/>
      <c r="V401" s="14"/>
      <c r="W401" s="5" t="s">
        <v>220</v>
      </c>
      <c r="X401" s="5" t="s">
        <v>205</v>
      </c>
      <c r="Y401" s="6"/>
      <c r="Z401" s="12" t="s">
        <v>426</v>
      </c>
      <c r="AA401" s="15"/>
    </row>
    <row r="402" spans="1:27" s="3" customFormat="1" ht="12">
      <c r="A402" s="3" t="s">
        <v>240</v>
      </c>
      <c r="B402" s="12" t="s">
        <v>180</v>
      </c>
      <c r="C402" s="5" t="s">
        <v>35</v>
      </c>
      <c r="D402" s="5" t="s">
        <v>2</v>
      </c>
      <c r="E402" s="5" t="s">
        <v>15</v>
      </c>
      <c r="F402" s="5" t="s">
        <v>187</v>
      </c>
      <c r="G402" s="5" t="s">
        <v>187</v>
      </c>
      <c r="H402" s="12" t="s">
        <v>151</v>
      </c>
      <c r="I402" s="12"/>
      <c r="J402" s="12" t="s">
        <v>282</v>
      </c>
      <c r="K402" s="13">
        <f>70283/1000</f>
        <v>70.283</v>
      </c>
      <c r="L402" s="14">
        <v>0.186</v>
      </c>
      <c r="M402" s="14">
        <v>0</v>
      </c>
      <c r="N402" s="13">
        <v>0</v>
      </c>
      <c r="O402" s="14">
        <v>0</v>
      </c>
      <c r="P402" s="14">
        <v>0</v>
      </c>
      <c r="Q402" s="13">
        <v>17.571</v>
      </c>
      <c r="R402" s="14">
        <v>0.0465</v>
      </c>
      <c r="S402" s="14">
        <v>0</v>
      </c>
      <c r="T402" s="13">
        <v>0</v>
      </c>
      <c r="U402" s="14">
        <v>0</v>
      </c>
      <c r="V402" s="14">
        <v>0</v>
      </c>
      <c r="W402" s="5" t="s">
        <v>213</v>
      </c>
      <c r="X402" s="5" t="s">
        <v>214</v>
      </c>
      <c r="Y402" s="6" t="s">
        <v>151</v>
      </c>
      <c r="Z402" s="12" t="s">
        <v>304</v>
      </c>
      <c r="AA402" s="15"/>
    </row>
    <row r="403" spans="1:27" s="3" customFormat="1" ht="12">
      <c r="A403" s="3" t="s">
        <v>242</v>
      </c>
      <c r="B403" s="12" t="s">
        <v>180</v>
      </c>
      <c r="C403" s="5" t="s">
        <v>35</v>
      </c>
      <c r="D403" s="5" t="s">
        <v>2</v>
      </c>
      <c r="E403" s="5" t="s">
        <v>191</v>
      </c>
      <c r="F403" s="5" t="s">
        <v>218</v>
      </c>
      <c r="G403" s="5" t="s">
        <v>218</v>
      </c>
      <c r="H403" s="12" t="s">
        <v>151</v>
      </c>
      <c r="I403" s="12"/>
      <c r="J403" s="12" t="s">
        <v>243</v>
      </c>
      <c r="K403" s="13">
        <v>20.287200000000002</v>
      </c>
      <c r="L403" s="14">
        <v>0</v>
      </c>
      <c r="M403" s="14">
        <v>0</v>
      </c>
      <c r="N403" s="13">
        <v>0</v>
      </c>
      <c r="O403" s="14">
        <v>0</v>
      </c>
      <c r="P403" s="14">
        <v>0</v>
      </c>
      <c r="Q403" s="13">
        <v>0</v>
      </c>
      <c r="R403" s="14">
        <v>0</v>
      </c>
      <c r="S403" s="14">
        <v>0</v>
      </c>
      <c r="T403" s="13">
        <v>47.33680000000001</v>
      </c>
      <c r="U403" s="14">
        <v>0</v>
      </c>
      <c r="V403" s="14">
        <v>0</v>
      </c>
      <c r="W403" s="5" t="s">
        <v>220</v>
      </c>
      <c r="X403" s="5" t="s">
        <v>214</v>
      </c>
      <c r="Y403" s="6" t="s">
        <v>151</v>
      </c>
      <c r="Z403" s="12" t="s">
        <v>280</v>
      </c>
      <c r="AA403" s="15"/>
    </row>
    <row r="404" spans="2:27" s="3" customFormat="1" ht="12">
      <c r="B404" s="12" t="s">
        <v>180</v>
      </c>
      <c r="C404" s="5" t="s">
        <v>30</v>
      </c>
      <c r="D404" s="5" t="s">
        <v>2</v>
      </c>
      <c r="E404" s="5" t="s">
        <v>15</v>
      </c>
      <c r="F404" s="5" t="s">
        <v>187</v>
      </c>
      <c r="G404" s="7" t="s">
        <v>13</v>
      </c>
      <c r="H404" s="12"/>
      <c r="I404" s="12" t="s">
        <v>336</v>
      </c>
      <c r="J404" s="12" t="s">
        <v>585</v>
      </c>
      <c r="K404" s="13">
        <v>98.423</v>
      </c>
      <c r="L404" s="14">
        <v>0.25125000000000003</v>
      </c>
      <c r="M404" s="14"/>
      <c r="N404" s="13"/>
      <c r="O404" s="14"/>
      <c r="P404" s="14"/>
      <c r="Q404" s="13">
        <v>98.197</v>
      </c>
      <c r="R404" s="14">
        <v>0.25</v>
      </c>
      <c r="S404" s="14"/>
      <c r="T404" s="13">
        <v>58.76</v>
      </c>
      <c r="U404" s="14">
        <v>0.15</v>
      </c>
      <c r="V404" s="14"/>
      <c r="W404" s="5" t="s">
        <v>213</v>
      </c>
      <c r="X404" s="5" t="s">
        <v>214</v>
      </c>
      <c r="Y404" s="6"/>
      <c r="Z404" s="12" t="s">
        <v>452</v>
      </c>
      <c r="AA404" s="15"/>
    </row>
    <row r="405" spans="2:27" s="3" customFormat="1" ht="12">
      <c r="B405" s="12" t="s">
        <v>180</v>
      </c>
      <c r="C405" s="5" t="s">
        <v>30</v>
      </c>
      <c r="D405" s="5" t="s">
        <v>2</v>
      </c>
      <c r="E405" s="5" t="s">
        <v>20</v>
      </c>
      <c r="F405" s="5" t="s">
        <v>187</v>
      </c>
      <c r="G405" s="5" t="s">
        <v>13</v>
      </c>
      <c r="H405" s="12"/>
      <c r="I405" s="12" t="s">
        <v>362</v>
      </c>
      <c r="J405" s="12"/>
      <c r="K405" s="13">
        <v>113</v>
      </c>
      <c r="L405" s="14"/>
      <c r="M405" s="14"/>
      <c r="N405" s="13"/>
      <c r="O405" s="14"/>
      <c r="P405" s="14"/>
      <c r="Q405" s="13"/>
      <c r="R405" s="14"/>
      <c r="S405" s="14"/>
      <c r="T405" s="13"/>
      <c r="U405" s="14"/>
      <c r="V405" s="14"/>
      <c r="W405" s="5" t="s">
        <v>220</v>
      </c>
      <c r="X405" s="5" t="s">
        <v>214</v>
      </c>
      <c r="Y405" s="6"/>
      <c r="Z405" s="12" t="s">
        <v>363</v>
      </c>
      <c r="AA405" s="15"/>
    </row>
    <row r="406" spans="2:27" s="3" customFormat="1" ht="12">
      <c r="B406" s="12" t="s">
        <v>180</v>
      </c>
      <c r="C406" s="5" t="s">
        <v>30</v>
      </c>
      <c r="D406" s="5" t="s">
        <v>2</v>
      </c>
      <c r="E406" s="5" t="s">
        <v>12</v>
      </c>
      <c r="F406" s="7" t="s">
        <v>26</v>
      </c>
      <c r="G406" s="7" t="s">
        <v>26</v>
      </c>
      <c r="H406" s="12"/>
      <c r="I406" s="12" t="s">
        <v>339</v>
      </c>
      <c r="J406" s="12" t="s">
        <v>586</v>
      </c>
      <c r="K406" s="13">
        <v>180</v>
      </c>
      <c r="L406" s="14"/>
      <c r="M406" s="14"/>
      <c r="N406" s="13"/>
      <c r="O406" s="14"/>
      <c r="P406" s="14"/>
      <c r="Q406" s="13"/>
      <c r="R406" s="14"/>
      <c r="S406" s="14"/>
      <c r="T406" s="13"/>
      <c r="U406" s="14"/>
      <c r="V406" s="14"/>
      <c r="W406" s="5" t="s">
        <v>220</v>
      </c>
      <c r="X406" s="5" t="s">
        <v>205</v>
      </c>
      <c r="Y406" s="6"/>
      <c r="Z406" s="12" t="s">
        <v>355</v>
      </c>
      <c r="AA406" s="15"/>
    </row>
    <row r="407" spans="2:27" s="3" customFormat="1" ht="12">
      <c r="B407" s="12" t="s">
        <v>180</v>
      </c>
      <c r="C407" s="5" t="s">
        <v>30</v>
      </c>
      <c r="D407" s="5" t="s">
        <v>2</v>
      </c>
      <c r="E407" s="5" t="s">
        <v>191</v>
      </c>
      <c r="F407" s="5" t="s">
        <v>218</v>
      </c>
      <c r="G407" s="5" t="s">
        <v>218</v>
      </c>
      <c r="H407" s="12"/>
      <c r="I407" s="12" t="s">
        <v>350</v>
      </c>
      <c r="J407" s="12" t="s">
        <v>587</v>
      </c>
      <c r="K407" s="13">
        <v>53.562</v>
      </c>
      <c r="L407" s="14"/>
      <c r="M407" s="14"/>
      <c r="N407" s="13"/>
      <c r="O407" s="14"/>
      <c r="P407" s="14"/>
      <c r="Q407" s="13"/>
      <c r="R407" s="14"/>
      <c r="S407" s="14"/>
      <c r="T407" s="13">
        <v>53.562</v>
      </c>
      <c r="U407" s="14"/>
      <c r="V407" s="14"/>
      <c r="W407" s="5" t="s">
        <v>220</v>
      </c>
      <c r="X407" s="5" t="s">
        <v>214</v>
      </c>
      <c r="Y407" s="6"/>
      <c r="Z407" s="12" t="s">
        <v>363</v>
      </c>
      <c r="AA407" s="15"/>
    </row>
    <row r="408" spans="1:27" s="3" customFormat="1" ht="12">
      <c r="A408" s="3" t="s">
        <v>190</v>
      </c>
      <c r="B408" s="17" t="s">
        <v>88</v>
      </c>
      <c r="C408" s="5" t="s">
        <v>35</v>
      </c>
      <c r="D408" s="5" t="s">
        <v>29</v>
      </c>
      <c r="E408" s="5" t="s">
        <v>15</v>
      </c>
      <c r="F408" s="7" t="s">
        <v>187</v>
      </c>
      <c r="G408" s="7" t="s">
        <v>13</v>
      </c>
      <c r="H408" s="12" t="s">
        <v>151</v>
      </c>
      <c r="I408" s="12"/>
      <c r="J408" s="12" t="s">
        <v>264</v>
      </c>
      <c r="K408" s="13">
        <v>0</v>
      </c>
      <c r="L408" s="14">
        <v>0</v>
      </c>
      <c r="M408" s="14">
        <v>0</v>
      </c>
      <c r="N408" s="13">
        <v>0</v>
      </c>
      <c r="O408" s="14">
        <v>0</v>
      </c>
      <c r="P408" s="14">
        <v>0</v>
      </c>
      <c r="Q408" s="13">
        <f>734155/1000</f>
        <v>734.155</v>
      </c>
      <c r="R408" s="14">
        <v>17.13558252608872</v>
      </c>
      <c r="S408" s="14">
        <v>0</v>
      </c>
      <c r="T408" s="13">
        <f>190727/1000</f>
        <v>190.727</v>
      </c>
      <c r="U408" s="14">
        <v>4.451686111990092</v>
      </c>
      <c r="V408" s="14">
        <v>0</v>
      </c>
      <c r="W408" s="5" t="s">
        <v>220</v>
      </c>
      <c r="X408" s="5" t="s">
        <v>214</v>
      </c>
      <c r="Y408" s="6" t="s">
        <v>151</v>
      </c>
      <c r="Z408" s="12"/>
      <c r="AA408" s="15"/>
    </row>
    <row r="409" spans="1:27" s="3" customFormat="1" ht="12">
      <c r="A409" s="3" t="s">
        <v>12</v>
      </c>
      <c r="B409" s="17" t="s">
        <v>88</v>
      </c>
      <c r="C409" s="5" t="s">
        <v>35</v>
      </c>
      <c r="D409" s="5" t="s">
        <v>29</v>
      </c>
      <c r="E409" s="5" t="s">
        <v>12</v>
      </c>
      <c r="F409" s="7" t="s">
        <v>26</v>
      </c>
      <c r="G409" s="7" t="s">
        <v>26</v>
      </c>
      <c r="H409" s="12" t="s">
        <v>151</v>
      </c>
      <c r="I409" s="12"/>
      <c r="J409" s="12" t="s">
        <v>250</v>
      </c>
      <c r="K409" s="13">
        <v>0</v>
      </c>
      <c r="L409" s="14">
        <v>0</v>
      </c>
      <c r="M409" s="14">
        <v>0</v>
      </c>
      <c r="N409" s="13">
        <v>0</v>
      </c>
      <c r="O409" s="14">
        <v>0</v>
      </c>
      <c r="P409" s="14">
        <v>0</v>
      </c>
      <c r="Q409" s="13">
        <v>439.69052159999995</v>
      </c>
      <c r="R409" s="14">
        <v>0</v>
      </c>
      <c r="S409" s="14">
        <v>0</v>
      </c>
      <c r="T409" s="13">
        <v>0</v>
      </c>
      <c r="U409" s="14">
        <v>0</v>
      </c>
      <c r="V409" s="14">
        <v>0</v>
      </c>
      <c r="W409" s="5" t="s">
        <v>220</v>
      </c>
      <c r="X409" s="5" t="s">
        <v>205</v>
      </c>
      <c r="Y409" s="6" t="s">
        <v>151</v>
      </c>
      <c r="Z409" s="12"/>
      <c r="AA409" s="15"/>
    </row>
    <row r="410" spans="1:27" s="3" customFormat="1" ht="12">
      <c r="A410" s="3" t="s">
        <v>242</v>
      </c>
      <c r="B410" s="17" t="s">
        <v>88</v>
      </c>
      <c r="C410" s="5" t="s">
        <v>35</v>
      </c>
      <c r="D410" s="5" t="s">
        <v>29</v>
      </c>
      <c r="E410" s="5" t="s">
        <v>191</v>
      </c>
      <c r="F410" s="5" t="s">
        <v>218</v>
      </c>
      <c r="G410" s="5" t="s">
        <v>218</v>
      </c>
      <c r="H410" s="12" t="s">
        <v>151</v>
      </c>
      <c r="I410" s="12"/>
      <c r="J410" s="12" t="s">
        <v>243</v>
      </c>
      <c r="K410" s="13">
        <f>92*1.3</f>
        <v>119.60000000000001</v>
      </c>
      <c r="L410" s="14">
        <v>0</v>
      </c>
      <c r="M410" s="14">
        <f>K410/5.1</f>
        <v>23.450980392156865</v>
      </c>
      <c r="N410" s="13">
        <v>0</v>
      </c>
      <c r="O410" s="14">
        <v>0</v>
      </c>
      <c r="P410" s="14">
        <v>0</v>
      </c>
      <c r="Q410" s="13">
        <v>0</v>
      </c>
      <c r="R410" s="14">
        <v>0</v>
      </c>
      <c r="S410" s="14">
        <v>0</v>
      </c>
      <c r="T410" s="13">
        <f>216*1.3</f>
        <v>280.8</v>
      </c>
      <c r="U410" s="14">
        <v>0</v>
      </c>
      <c r="V410" s="14">
        <f>T410/5.1</f>
        <v>55.05882352941177</v>
      </c>
      <c r="W410" s="5" t="s">
        <v>220</v>
      </c>
      <c r="X410" s="5" t="s">
        <v>214</v>
      </c>
      <c r="Y410" s="6" t="s">
        <v>151</v>
      </c>
      <c r="Z410" s="12" t="s">
        <v>244</v>
      </c>
      <c r="AA410" s="15"/>
    </row>
    <row r="411" spans="2:27" s="3" customFormat="1" ht="12">
      <c r="B411" s="17" t="s">
        <v>88</v>
      </c>
      <c r="C411" s="7" t="s">
        <v>31</v>
      </c>
      <c r="D411" s="5" t="s">
        <v>29</v>
      </c>
      <c r="E411" s="5" t="s">
        <v>19</v>
      </c>
      <c r="F411" s="5" t="s">
        <v>218</v>
      </c>
      <c r="G411" s="5" t="s">
        <v>218</v>
      </c>
      <c r="H411" s="16"/>
      <c r="I411" s="8" t="s">
        <v>19</v>
      </c>
      <c r="J411" s="16" t="s">
        <v>858</v>
      </c>
      <c r="K411" s="21">
        <v>321</v>
      </c>
      <c r="L411" s="10">
        <v>0</v>
      </c>
      <c r="M411" s="10"/>
      <c r="N411" s="9">
        <v>0</v>
      </c>
      <c r="O411" s="10">
        <v>0</v>
      </c>
      <c r="P411" s="10"/>
      <c r="Q411" s="9">
        <v>0</v>
      </c>
      <c r="R411" s="10">
        <v>0</v>
      </c>
      <c r="S411" s="10"/>
      <c r="T411" s="9">
        <v>0</v>
      </c>
      <c r="U411" s="10">
        <v>0</v>
      </c>
      <c r="V411" s="10"/>
      <c r="W411" s="7" t="s">
        <v>220</v>
      </c>
      <c r="X411" s="7" t="s">
        <v>205</v>
      </c>
      <c r="Y411" s="8"/>
      <c r="Z411" s="8"/>
      <c r="AA411" s="8"/>
    </row>
    <row r="412" spans="2:27" s="3" customFormat="1" ht="12">
      <c r="B412" s="12" t="s">
        <v>89</v>
      </c>
      <c r="C412" s="5" t="s">
        <v>28</v>
      </c>
      <c r="D412" s="5" t="s">
        <v>2</v>
      </c>
      <c r="E412" s="5" t="s">
        <v>20</v>
      </c>
      <c r="F412" s="5" t="s">
        <v>187</v>
      </c>
      <c r="G412" s="5" t="s">
        <v>187</v>
      </c>
      <c r="H412" s="12"/>
      <c r="I412" s="12"/>
      <c r="J412" s="12" t="s">
        <v>239</v>
      </c>
      <c r="K412" s="13">
        <v>113</v>
      </c>
      <c r="L412" s="14"/>
      <c r="M412" s="14"/>
      <c r="N412" s="13"/>
      <c r="O412" s="14"/>
      <c r="P412" s="14"/>
      <c r="Q412" s="13"/>
      <c r="R412" s="14"/>
      <c r="S412" s="14"/>
      <c r="T412" s="13"/>
      <c r="U412" s="14"/>
      <c r="V412" s="14"/>
      <c r="W412" s="5" t="s">
        <v>220</v>
      </c>
      <c r="X412" s="5" t="s">
        <v>214</v>
      </c>
      <c r="Y412" s="6"/>
      <c r="Z412" s="12"/>
      <c r="AA412" s="15"/>
    </row>
    <row r="413" spans="2:27" s="3" customFormat="1" ht="12">
      <c r="B413" s="12" t="s">
        <v>89</v>
      </c>
      <c r="C413" s="5" t="s">
        <v>28</v>
      </c>
      <c r="D413" s="5" t="s">
        <v>2</v>
      </c>
      <c r="E413" s="5" t="s">
        <v>15</v>
      </c>
      <c r="F413" s="5" t="s">
        <v>187</v>
      </c>
      <c r="G413" s="5" t="s">
        <v>13</v>
      </c>
      <c r="H413" s="12"/>
      <c r="I413" s="12" t="s">
        <v>14</v>
      </c>
      <c r="J413" s="12" t="s">
        <v>189</v>
      </c>
      <c r="K413" s="13"/>
      <c r="L413" s="14"/>
      <c r="M413" s="14"/>
      <c r="N413" s="13">
        <v>183.512</v>
      </c>
      <c r="O413" s="14"/>
      <c r="P413" s="14"/>
      <c r="Q413" s="13"/>
      <c r="R413" s="14"/>
      <c r="S413" s="14"/>
      <c r="T413" s="13">
        <v>156.731</v>
      </c>
      <c r="U413" s="14"/>
      <c r="V413" s="14"/>
      <c r="W413" s="5" t="s">
        <v>213</v>
      </c>
      <c r="X413" s="7" t="s">
        <v>214</v>
      </c>
      <c r="Y413" s="6"/>
      <c r="Z413" s="12"/>
      <c r="AA413" s="15"/>
    </row>
    <row r="414" spans="2:27" s="3" customFormat="1" ht="12">
      <c r="B414" s="12" t="s">
        <v>89</v>
      </c>
      <c r="C414" s="5" t="s">
        <v>30</v>
      </c>
      <c r="D414" s="5" t="s">
        <v>2</v>
      </c>
      <c r="E414" s="5" t="s">
        <v>12</v>
      </c>
      <c r="F414" s="7" t="s">
        <v>26</v>
      </c>
      <c r="G414" s="7" t="s">
        <v>26</v>
      </c>
      <c r="H414" s="12"/>
      <c r="I414" s="12" t="s">
        <v>339</v>
      </c>
      <c r="J414" s="12" t="s">
        <v>588</v>
      </c>
      <c r="K414" s="13">
        <v>180</v>
      </c>
      <c r="L414" s="14"/>
      <c r="M414" s="14"/>
      <c r="N414" s="13"/>
      <c r="O414" s="14"/>
      <c r="P414" s="14"/>
      <c r="Q414" s="13"/>
      <c r="R414" s="14"/>
      <c r="S414" s="14"/>
      <c r="T414" s="13"/>
      <c r="U414" s="14"/>
      <c r="V414" s="14"/>
      <c r="W414" s="5" t="s">
        <v>220</v>
      </c>
      <c r="X414" s="5" t="s">
        <v>205</v>
      </c>
      <c r="Y414" s="6"/>
      <c r="Z414" s="12" t="s">
        <v>355</v>
      </c>
      <c r="AA414" s="15"/>
    </row>
    <row r="415" spans="2:27" s="3" customFormat="1" ht="12">
      <c r="B415" s="12" t="s">
        <v>89</v>
      </c>
      <c r="C415" s="5" t="s">
        <v>30</v>
      </c>
      <c r="D415" s="5" t="s">
        <v>2</v>
      </c>
      <c r="E415" s="5" t="s">
        <v>191</v>
      </c>
      <c r="F415" s="5" t="s">
        <v>218</v>
      </c>
      <c r="G415" s="5" t="s">
        <v>218</v>
      </c>
      <c r="H415" s="12"/>
      <c r="I415" s="12" t="s">
        <v>350</v>
      </c>
      <c r="J415" s="12" t="s">
        <v>589</v>
      </c>
      <c r="K415" s="13">
        <v>45.765</v>
      </c>
      <c r="L415" s="14"/>
      <c r="M415" s="14"/>
      <c r="N415" s="13"/>
      <c r="O415" s="14"/>
      <c r="P415" s="14"/>
      <c r="Q415" s="13"/>
      <c r="R415" s="14"/>
      <c r="S415" s="14"/>
      <c r="T415" s="13">
        <v>45.765</v>
      </c>
      <c r="U415" s="14"/>
      <c r="V415" s="14"/>
      <c r="W415" s="5" t="s">
        <v>220</v>
      </c>
      <c r="X415" s="5" t="s">
        <v>214</v>
      </c>
      <c r="Y415" s="6"/>
      <c r="Z415" s="12" t="s">
        <v>396</v>
      </c>
      <c r="AA415" s="15"/>
    </row>
    <row r="416" spans="2:27" s="3" customFormat="1" ht="12">
      <c r="B416" s="12" t="s">
        <v>89</v>
      </c>
      <c r="C416" s="7" t="s">
        <v>31</v>
      </c>
      <c r="D416" s="5" t="s">
        <v>2</v>
      </c>
      <c r="E416" s="5" t="s">
        <v>191</v>
      </c>
      <c r="F416" s="5" t="s">
        <v>218</v>
      </c>
      <c r="G416" s="5" t="s">
        <v>218</v>
      </c>
      <c r="H416" s="16"/>
      <c r="I416" s="8" t="s">
        <v>14</v>
      </c>
      <c r="J416" s="16" t="s">
        <v>805</v>
      </c>
      <c r="K416" s="9">
        <v>17.658</v>
      </c>
      <c r="L416" s="10">
        <v>0</v>
      </c>
      <c r="M416" s="10">
        <v>0.1584</v>
      </c>
      <c r="N416" s="9">
        <v>0</v>
      </c>
      <c r="O416" s="10">
        <v>0</v>
      </c>
      <c r="P416" s="10">
        <v>0</v>
      </c>
      <c r="Q416" s="9">
        <v>0</v>
      </c>
      <c r="R416" s="10">
        <v>0</v>
      </c>
      <c r="S416" s="10">
        <v>0</v>
      </c>
      <c r="T416" s="9">
        <v>39.70387155963302</v>
      </c>
      <c r="U416" s="10">
        <v>0</v>
      </c>
      <c r="V416" s="10">
        <v>0.35616113121791093</v>
      </c>
      <c r="W416" s="7" t="s">
        <v>220</v>
      </c>
      <c r="X416" s="7" t="s">
        <v>214</v>
      </c>
      <c r="Y416" s="8"/>
      <c r="Z416" s="8" t="s">
        <v>797</v>
      </c>
      <c r="AA416" s="8" t="s">
        <v>828</v>
      </c>
    </row>
    <row r="417" spans="2:27" s="3" customFormat="1" ht="12">
      <c r="B417" s="12" t="s">
        <v>90</v>
      </c>
      <c r="C417" s="5" t="s">
        <v>30</v>
      </c>
      <c r="D417" s="5" t="s">
        <v>2</v>
      </c>
      <c r="E417" s="5" t="s">
        <v>20</v>
      </c>
      <c r="F417" s="5" t="s">
        <v>187</v>
      </c>
      <c r="G417" s="5" t="s">
        <v>13</v>
      </c>
      <c r="H417" s="12"/>
      <c r="I417" s="12" t="s">
        <v>362</v>
      </c>
      <c r="J417" s="12"/>
      <c r="K417" s="13"/>
      <c r="L417" s="14"/>
      <c r="M417" s="14"/>
      <c r="N417" s="13">
        <v>79.1</v>
      </c>
      <c r="O417" s="14"/>
      <c r="P417" s="14"/>
      <c r="Q417" s="13"/>
      <c r="R417" s="14"/>
      <c r="S417" s="14"/>
      <c r="T417" s="13"/>
      <c r="U417" s="14"/>
      <c r="V417" s="14"/>
      <c r="W417" s="5" t="s">
        <v>220</v>
      </c>
      <c r="X417" s="5" t="s">
        <v>214</v>
      </c>
      <c r="Y417" s="6"/>
      <c r="Z417" s="12" t="s">
        <v>363</v>
      </c>
      <c r="AA417" s="15"/>
    </row>
    <row r="418" spans="2:27" s="3" customFormat="1" ht="12">
      <c r="B418" s="12" t="s">
        <v>90</v>
      </c>
      <c r="C418" s="5" t="s">
        <v>30</v>
      </c>
      <c r="D418" s="5" t="s">
        <v>2</v>
      </c>
      <c r="E418" s="5" t="s">
        <v>15</v>
      </c>
      <c r="F418" s="5" t="s">
        <v>187</v>
      </c>
      <c r="G418" s="7" t="s">
        <v>13</v>
      </c>
      <c r="H418" s="12"/>
      <c r="I418" s="12" t="s">
        <v>336</v>
      </c>
      <c r="J418" s="12" t="s">
        <v>590</v>
      </c>
      <c r="K418" s="13"/>
      <c r="L418" s="14"/>
      <c r="M418" s="14"/>
      <c r="N418" s="13">
        <v>185.334</v>
      </c>
      <c r="O418" s="14">
        <v>0.97</v>
      </c>
      <c r="P418" s="14"/>
      <c r="Q418" s="13"/>
      <c r="R418" s="14"/>
      <c r="S418" s="14"/>
      <c r="T418" s="13">
        <v>66.105</v>
      </c>
      <c r="U418" s="14">
        <v>0.35</v>
      </c>
      <c r="V418" s="14"/>
      <c r="W418" s="5" t="s">
        <v>213</v>
      </c>
      <c r="X418" s="5" t="s">
        <v>214</v>
      </c>
      <c r="Y418" s="6"/>
      <c r="Z418" s="12" t="s">
        <v>373</v>
      </c>
      <c r="AA418" s="15"/>
    </row>
    <row r="419" spans="2:27" s="3" customFormat="1" ht="12">
      <c r="B419" s="12" t="s">
        <v>90</v>
      </c>
      <c r="C419" s="5" t="s">
        <v>30</v>
      </c>
      <c r="D419" s="5" t="s">
        <v>2</v>
      </c>
      <c r="E419" s="5" t="s">
        <v>12</v>
      </c>
      <c r="F419" s="7" t="s">
        <v>26</v>
      </c>
      <c r="G419" s="7" t="s">
        <v>26</v>
      </c>
      <c r="H419" s="12"/>
      <c r="I419" s="12" t="s">
        <v>339</v>
      </c>
      <c r="J419" s="12" t="s">
        <v>591</v>
      </c>
      <c r="K419" s="13"/>
      <c r="L419" s="14"/>
      <c r="M419" s="14"/>
      <c r="N419" s="13"/>
      <c r="O419" s="14"/>
      <c r="P419" s="14"/>
      <c r="Q419" s="13">
        <v>225.78036479999997</v>
      </c>
      <c r="R419" s="14"/>
      <c r="S419" s="14"/>
      <c r="T419" s="13"/>
      <c r="U419" s="14"/>
      <c r="V419" s="14"/>
      <c r="W419" s="5" t="s">
        <v>220</v>
      </c>
      <c r="X419" s="5" t="s">
        <v>205</v>
      </c>
      <c r="Y419" s="6"/>
      <c r="Z419" s="12" t="s">
        <v>429</v>
      </c>
      <c r="AA419" s="15"/>
    </row>
    <row r="420" spans="2:27" s="3" customFormat="1" ht="12">
      <c r="B420" s="12" t="s">
        <v>90</v>
      </c>
      <c r="C420" s="7" t="s">
        <v>31</v>
      </c>
      <c r="D420" s="5" t="s">
        <v>2</v>
      </c>
      <c r="E420" s="5" t="s">
        <v>20</v>
      </c>
      <c r="F420" s="5" t="s">
        <v>187</v>
      </c>
      <c r="G420" s="5" t="s">
        <v>187</v>
      </c>
      <c r="H420" s="16"/>
      <c r="I420" s="8" t="s">
        <v>796</v>
      </c>
      <c r="J420" s="16" t="s">
        <v>192</v>
      </c>
      <c r="K420" s="9">
        <v>0</v>
      </c>
      <c r="L420" s="10">
        <v>0</v>
      </c>
      <c r="M420" s="10"/>
      <c r="N420" s="9">
        <v>32.1</v>
      </c>
      <c r="O420" s="10">
        <v>0</v>
      </c>
      <c r="P420" s="10"/>
      <c r="Q420" s="9">
        <v>0</v>
      </c>
      <c r="R420" s="10">
        <v>0</v>
      </c>
      <c r="S420" s="10"/>
      <c r="T420" s="9">
        <v>0</v>
      </c>
      <c r="U420" s="10">
        <v>0</v>
      </c>
      <c r="V420" s="10"/>
      <c r="W420" s="7" t="s">
        <v>220</v>
      </c>
      <c r="X420" s="7" t="s">
        <v>214</v>
      </c>
      <c r="Y420" s="8"/>
      <c r="Z420" s="8" t="s">
        <v>797</v>
      </c>
      <c r="AA420" s="8"/>
    </row>
    <row r="421" spans="2:27" s="3" customFormat="1" ht="12">
      <c r="B421" s="12" t="s">
        <v>90</v>
      </c>
      <c r="C421" s="7" t="s">
        <v>31</v>
      </c>
      <c r="D421" s="5" t="s">
        <v>2</v>
      </c>
      <c r="E421" s="5" t="s">
        <v>15</v>
      </c>
      <c r="F421" s="5" t="s">
        <v>187</v>
      </c>
      <c r="G421" s="5" t="s">
        <v>187</v>
      </c>
      <c r="H421" s="16"/>
      <c r="I421" s="8" t="s">
        <v>14</v>
      </c>
      <c r="J421" s="16" t="s">
        <v>796</v>
      </c>
      <c r="K421" s="9">
        <v>0</v>
      </c>
      <c r="L421" s="10">
        <v>0</v>
      </c>
      <c r="M421" s="10"/>
      <c r="N421" s="9">
        <v>120.873</v>
      </c>
      <c r="O421" s="10">
        <v>0.653984358974359</v>
      </c>
      <c r="P421" s="10"/>
      <c r="Q421" s="9">
        <v>0</v>
      </c>
      <c r="R421" s="10">
        <v>0</v>
      </c>
      <c r="S421" s="10"/>
      <c r="T421" s="9">
        <v>0</v>
      </c>
      <c r="U421" s="10">
        <v>0</v>
      </c>
      <c r="V421" s="10"/>
      <c r="W421" s="7" t="s">
        <v>213</v>
      </c>
      <c r="X421" s="7" t="s">
        <v>214</v>
      </c>
      <c r="Y421" s="8"/>
      <c r="Z421" s="8" t="s">
        <v>797</v>
      </c>
      <c r="AA421" s="8"/>
    </row>
    <row r="422" spans="2:27" s="3" customFormat="1" ht="12">
      <c r="B422" s="16" t="s">
        <v>91</v>
      </c>
      <c r="C422" s="7" t="s">
        <v>31</v>
      </c>
      <c r="D422" s="5" t="s">
        <v>29</v>
      </c>
      <c r="E422" s="5" t="s">
        <v>15</v>
      </c>
      <c r="F422" s="5" t="s">
        <v>187</v>
      </c>
      <c r="G422" s="7" t="s">
        <v>13</v>
      </c>
      <c r="H422" s="16"/>
      <c r="I422" s="8" t="s">
        <v>14</v>
      </c>
      <c r="J422" s="16" t="s">
        <v>796</v>
      </c>
      <c r="K422" s="9">
        <v>0</v>
      </c>
      <c r="L422" s="10">
        <v>0</v>
      </c>
      <c r="M422" s="10"/>
      <c r="N422" s="9">
        <v>841.823</v>
      </c>
      <c r="O422" s="10">
        <v>9.01569414468628</v>
      </c>
      <c r="P422" s="10"/>
      <c r="Q422" s="9">
        <v>0</v>
      </c>
      <c r="R422" s="10">
        <v>0</v>
      </c>
      <c r="S422" s="10"/>
      <c r="T422" s="9">
        <v>436.025</v>
      </c>
      <c r="U422" s="10">
        <v>4.669711298328133</v>
      </c>
      <c r="V422" s="10"/>
      <c r="W422" s="7" t="s">
        <v>213</v>
      </c>
      <c r="X422" s="7" t="s">
        <v>214</v>
      </c>
      <c r="Y422" s="8"/>
      <c r="Z422" s="8" t="s">
        <v>808</v>
      </c>
      <c r="AA422" s="8"/>
    </row>
    <row r="423" spans="2:27" s="3" customFormat="1" ht="12">
      <c r="B423" s="16" t="s">
        <v>91</v>
      </c>
      <c r="C423" s="7" t="s">
        <v>31</v>
      </c>
      <c r="D423" s="5" t="s">
        <v>29</v>
      </c>
      <c r="E423" s="5" t="s">
        <v>12</v>
      </c>
      <c r="F423" s="7" t="s">
        <v>26</v>
      </c>
      <c r="G423" s="7" t="s">
        <v>26</v>
      </c>
      <c r="H423" s="16"/>
      <c r="I423" s="8" t="s">
        <v>26</v>
      </c>
      <c r="J423" s="16" t="s">
        <v>803</v>
      </c>
      <c r="K423" s="9">
        <v>385.7540716799999</v>
      </c>
      <c r="L423" s="10">
        <v>0</v>
      </c>
      <c r="M423" s="10"/>
      <c r="N423" s="9">
        <v>0</v>
      </c>
      <c r="O423" s="10">
        <v>0</v>
      </c>
      <c r="P423" s="10"/>
      <c r="Q423" s="9">
        <v>0</v>
      </c>
      <c r="R423" s="10">
        <v>0</v>
      </c>
      <c r="S423" s="10"/>
      <c r="T423" s="9">
        <v>0</v>
      </c>
      <c r="U423" s="10">
        <v>0</v>
      </c>
      <c r="V423" s="10"/>
      <c r="W423" s="7" t="s">
        <v>220</v>
      </c>
      <c r="X423" s="7" t="s">
        <v>205</v>
      </c>
      <c r="Y423" s="8"/>
      <c r="Z423" s="8"/>
      <c r="AA423" s="8"/>
    </row>
    <row r="424" spans="2:27" s="3" customFormat="1" ht="12">
      <c r="B424" s="16" t="s">
        <v>91</v>
      </c>
      <c r="C424" s="7" t="s">
        <v>31</v>
      </c>
      <c r="D424" s="5" t="s">
        <v>29</v>
      </c>
      <c r="E424" s="5" t="s">
        <v>21</v>
      </c>
      <c r="F424" s="5" t="s">
        <v>218</v>
      </c>
      <c r="G424" s="5" t="s">
        <v>218</v>
      </c>
      <c r="H424" s="16"/>
      <c r="I424" s="8" t="s">
        <v>26</v>
      </c>
      <c r="J424" s="16" t="s">
        <v>799</v>
      </c>
      <c r="K424" s="9">
        <v>0</v>
      </c>
      <c r="L424" s="10">
        <v>0</v>
      </c>
      <c r="M424" s="10"/>
      <c r="N424" s="9">
        <v>235.4</v>
      </c>
      <c r="O424" s="10">
        <v>0</v>
      </c>
      <c r="P424" s="10"/>
      <c r="Q424" s="9">
        <v>0</v>
      </c>
      <c r="R424" s="10">
        <v>0</v>
      </c>
      <c r="S424" s="10"/>
      <c r="T424" s="9">
        <v>0</v>
      </c>
      <c r="U424" s="10">
        <v>0</v>
      </c>
      <c r="V424" s="10"/>
      <c r="W424" s="7" t="s">
        <v>220</v>
      </c>
      <c r="X424" s="7" t="s">
        <v>205</v>
      </c>
      <c r="Y424" s="8"/>
      <c r="Z424" s="8" t="s">
        <v>808</v>
      </c>
      <c r="AA424" s="8"/>
    </row>
    <row r="425" spans="2:27" s="3" customFormat="1" ht="12">
      <c r="B425" s="16" t="s">
        <v>91</v>
      </c>
      <c r="C425" s="7" t="s">
        <v>31</v>
      </c>
      <c r="D425" s="5" t="s">
        <v>29</v>
      </c>
      <c r="E425" s="5" t="s">
        <v>21</v>
      </c>
      <c r="F425" s="7" t="s">
        <v>26</v>
      </c>
      <c r="G425" s="7" t="s">
        <v>26</v>
      </c>
      <c r="H425" s="16"/>
      <c r="I425" s="8" t="s">
        <v>823</v>
      </c>
      <c r="J425" s="16" t="s">
        <v>824</v>
      </c>
      <c r="K425" s="9">
        <v>107</v>
      </c>
      <c r="L425" s="10">
        <v>0</v>
      </c>
      <c r="M425" s="10"/>
      <c r="N425" s="9">
        <v>0</v>
      </c>
      <c r="O425" s="10">
        <v>0</v>
      </c>
      <c r="P425" s="10"/>
      <c r="Q425" s="9">
        <v>0</v>
      </c>
      <c r="R425" s="10">
        <v>0</v>
      </c>
      <c r="S425" s="10"/>
      <c r="T425" s="9">
        <v>0</v>
      </c>
      <c r="U425" s="10">
        <v>0</v>
      </c>
      <c r="V425" s="10"/>
      <c r="W425" s="7" t="s">
        <v>220</v>
      </c>
      <c r="X425" s="7" t="s">
        <v>205</v>
      </c>
      <c r="Y425" s="8"/>
      <c r="Z425" s="8" t="s">
        <v>808</v>
      </c>
      <c r="AA425" s="8"/>
    </row>
    <row r="426" spans="2:27" s="3" customFormat="1" ht="12">
      <c r="B426" s="12" t="s">
        <v>92</v>
      </c>
      <c r="C426" s="5" t="s">
        <v>30</v>
      </c>
      <c r="D426" s="5" t="s">
        <v>2</v>
      </c>
      <c r="E426" s="5" t="s">
        <v>15</v>
      </c>
      <c r="F426" s="5" t="s">
        <v>187</v>
      </c>
      <c r="G426" s="5" t="s">
        <v>187</v>
      </c>
      <c r="H426" s="12"/>
      <c r="I426" s="12" t="s">
        <v>336</v>
      </c>
      <c r="J426" s="12" t="s">
        <v>592</v>
      </c>
      <c r="K426" s="13"/>
      <c r="L426" s="14"/>
      <c r="M426" s="14"/>
      <c r="N426" s="13">
        <v>232.756</v>
      </c>
      <c r="O426" s="14">
        <v>2.21</v>
      </c>
      <c r="P426" s="14"/>
      <c r="Q426" s="13"/>
      <c r="R426" s="14"/>
      <c r="S426" s="14"/>
      <c r="T426" s="13">
        <v>345.335</v>
      </c>
      <c r="U426" s="14">
        <v>3.27</v>
      </c>
      <c r="V426" s="14"/>
      <c r="W426" s="5" t="s">
        <v>213</v>
      </c>
      <c r="X426" s="5" t="s">
        <v>214</v>
      </c>
      <c r="Y426" s="6"/>
      <c r="Z426" s="12" t="s">
        <v>373</v>
      </c>
      <c r="AA426" s="15"/>
    </row>
    <row r="427" spans="2:27" s="3" customFormat="1" ht="12">
      <c r="B427" s="12" t="s">
        <v>92</v>
      </c>
      <c r="C427" s="5" t="s">
        <v>30</v>
      </c>
      <c r="D427" s="5" t="s">
        <v>2</v>
      </c>
      <c r="E427" s="5" t="s">
        <v>12</v>
      </c>
      <c r="F427" s="7" t="s">
        <v>26</v>
      </c>
      <c r="G427" s="7" t="s">
        <v>26</v>
      </c>
      <c r="H427" s="12"/>
      <c r="I427" s="12" t="s">
        <v>339</v>
      </c>
      <c r="J427" s="12" t="s">
        <v>593</v>
      </c>
      <c r="K427" s="13"/>
      <c r="L427" s="14"/>
      <c r="M427" s="14"/>
      <c r="N427" s="13"/>
      <c r="O427" s="14"/>
      <c r="P427" s="14"/>
      <c r="Q427" s="13">
        <v>180</v>
      </c>
      <c r="R427" s="14"/>
      <c r="S427" s="14"/>
      <c r="T427" s="13"/>
      <c r="U427" s="14"/>
      <c r="V427" s="14"/>
      <c r="W427" s="5" t="s">
        <v>220</v>
      </c>
      <c r="X427" s="5" t="s">
        <v>205</v>
      </c>
      <c r="Y427" s="6"/>
      <c r="Z427" s="12" t="s">
        <v>352</v>
      </c>
      <c r="AA427" s="15"/>
    </row>
    <row r="428" spans="2:27" s="3" customFormat="1" ht="12">
      <c r="B428" s="12" t="s">
        <v>92</v>
      </c>
      <c r="C428" s="5" t="s">
        <v>30</v>
      </c>
      <c r="D428" s="5" t="s">
        <v>2</v>
      </c>
      <c r="E428" s="5" t="s">
        <v>21</v>
      </c>
      <c r="F428" s="5" t="s">
        <v>218</v>
      </c>
      <c r="G428" s="5" t="s">
        <v>218</v>
      </c>
      <c r="H428" s="12"/>
      <c r="I428" s="12" t="s">
        <v>342</v>
      </c>
      <c r="J428" s="12" t="s">
        <v>594</v>
      </c>
      <c r="K428" s="13">
        <v>134.46999999999997</v>
      </c>
      <c r="L428" s="14"/>
      <c r="M428" s="14"/>
      <c r="N428" s="13"/>
      <c r="O428" s="14"/>
      <c r="P428" s="14"/>
      <c r="Q428" s="13"/>
      <c r="R428" s="14"/>
      <c r="S428" s="14"/>
      <c r="T428" s="13"/>
      <c r="U428" s="14"/>
      <c r="V428" s="14"/>
      <c r="W428" s="5" t="s">
        <v>220</v>
      </c>
      <c r="X428" s="5" t="s">
        <v>205</v>
      </c>
      <c r="Y428" s="6"/>
      <c r="Z428" s="12" t="s">
        <v>595</v>
      </c>
      <c r="AA428" s="15"/>
    </row>
    <row r="429" spans="2:27" s="3" customFormat="1" ht="12">
      <c r="B429" s="12" t="s">
        <v>92</v>
      </c>
      <c r="C429" s="7" t="s">
        <v>31</v>
      </c>
      <c r="D429" s="5" t="s">
        <v>2</v>
      </c>
      <c r="E429" s="5" t="s">
        <v>15</v>
      </c>
      <c r="F429" s="5" t="s">
        <v>187</v>
      </c>
      <c r="G429" s="7" t="s">
        <v>13</v>
      </c>
      <c r="H429" s="16"/>
      <c r="I429" s="8" t="s">
        <v>14</v>
      </c>
      <c r="J429" s="16" t="s">
        <v>796</v>
      </c>
      <c r="K429" s="9">
        <v>0</v>
      </c>
      <c r="L429" s="10">
        <v>0</v>
      </c>
      <c r="M429" s="10"/>
      <c r="N429" s="9">
        <v>0</v>
      </c>
      <c r="O429" s="10">
        <v>0</v>
      </c>
      <c r="P429" s="10"/>
      <c r="Q429" s="9">
        <v>0</v>
      </c>
      <c r="R429" s="10">
        <v>0</v>
      </c>
      <c r="S429" s="10"/>
      <c r="T429" s="9">
        <v>234.095</v>
      </c>
      <c r="U429" s="10">
        <v>2.3350557692307694</v>
      </c>
      <c r="V429" s="10"/>
      <c r="W429" s="7" t="s">
        <v>213</v>
      </c>
      <c r="X429" s="7" t="s">
        <v>214</v>
      </c>
      <c r="Y429" s="8"/>
      <c r="Z429" s="8" t="s">
        <v>797</v>
      </c>
      <c r="AA429" s="8"/>
    </row>
    <row r="430" spans="2:27" s="3" customFormat="1" ht="12">
      <c r="B430" s="12" t="s">
        <v>92</v>
      </c>
      <c r="C430" s="7" t="s">
        <v>31</v>
      </c>
      <c r="D430" s="5" t="s">
        <v>2</v>
      </c>
      <c r="E430" s="5" t="s">
        <v>21</v>
      </c>
      <c r="F430" s="5" t="s">
        <v>218</v>
      </c>
      <c r="G430" s="5" t="s">
        <v>218</v>
      </c>
      <c r="H430" s="16"/>
      <c r="I430" s="8" t="s">
        <v>26</v>
      </c>
      <c r="J430" s="16" t="s">
        <v>799</v>
      </c>
      <c r="K430" s="21">
        <v>54.57</v>
      </c>
      <c r="L430" s="10">
        <v>0</v>
      </c>
      <c r="M430" s="10"/>
      <c r="N430" s="9">
        <v>0</v>
      </c>
      <c r="O430" s="10">
        <v>0</v>
      </c>
      <c r="P430" s="10"/>
      <c r="Q430" s="9">
        <v>0</v>
      </c>
      <c r="R430" s="10">
        <v>0</v>
      </c>
      <c r="S430" s="10"/>
      <c r="T430" s="9">
        <v>0</v>
      </c>
      <c r="U430" s="10">
        <v>0</v>
      </c>
      <c r="V430" s="10"/>
      <c r="W430" s="7" t="s">
        <v>220</v>
      </c>
      <c r="X430" s="7" t="s">
        <v>205</v>
      </c>
      <c r="Y430" s="8"/>
      <c r="Z430" s="8" t="s">
        <v>797</v>
      </c>
      <c r="AA430" s="8"/>
    </row>
    <row r="431" spans="2:27" s="3" customFormat="1" ht="12">
      <c r="B431" s="12" t="s">
        <v>93</v>
      </c>
      <c r="C431" s="5" t="s">
        <v>30</v>
      </c>
      <c r="D431" s="5" t="s">
        <v>2</v>
      </c>
      <c r="E431" s="5" t="s">
        <v>12</v>
      </c>
      <c r="F431" s="7" t="s">
        <v>26</v>
      </c>
      <c r="G431" s="7" t="s">
        <v>26</v>
      </c>
      <c r="H431" s="12"/>
      <c r="I431" s="12" t="s">
        <v>339</v>
      </c>
      <c r="J431" s="12" t="s">
        <v>597</v>
      </c>
      <c r="K431" s="13">
        <v>176.8157568</v>
      </c>
      <c r="L431" s="14"/>
      <c r="M431" s="14"/>
      <c r="N431" s="13"/>
      <c r="O431" s="14"/>
      <c r="P431" s="14"/>
      <c r="Q431" s="13"/>
      <c r="R431" s="14"/>
      <c r="S431" s="14"/>
      <c r="T431" s="13"/>
      <c r="U431" s="14"/>
      <c r="V431" s="14"/>
      <c r="W431" s="5" t="s">
        <v>220</v>
      </c>
      <c r="X431" s="5" t="s">
        <v>205</v>
      </c>
      <c r="Y431" s="6"/>
      <c r="Z431" s="12" t="s">
        <v>598</v>
      </c>
      <c r="AA431" s="15"/>
    </row>
    <row r="432" spans="2:27" s="3" customFormat="1" ht="12">
      <c r="B432" s="12" t="s">
        <v>93</v>
      </c>
      <c r="C432" s="5" t="s">
        <v>30</v>
      </c>
      <c r="D432" s="5" t="s">
        <v>2</v>
      </c>
      <c r="E432" s="5" t="s">
        <v>15</v>
      </c>
      <c r="F432" s="5" t="s">
        <v>187</v>
      </c>
      <c r="G432" s="5" t="s">
        <v>187</v>
      </c>
      <c r="H432" s="12"/>
      <c r="I432" s="12" t="s">
        <v>336</v>
      </c>
      <c r="J432" s="12" t="s">
        <v>596</v>
      </c>
      <c r="K432" s="13"/>
      <c r="L432" s="14"/>
      <c r="M432" s="14"/>
      <c r="N432" s="13"/>
      <c r="O432" s="14"/>
      <c r="P432" s="14"/>
      <c r="Q432" s="13">
        <v>73.217</v>
      </c>
      <c r="R432" s="14">
        <v>0.59</v>
      </c>
      <c r="S432" s="14"/>
      <c r="T432" s="13">
        <v>73.217</v>
      </c>
      <c r="U432" s="14">
        <v>0.59</v>
      </c>
      <c r="V432" s="14"/>
      <c r="W432" s="5" t="s">
        <v>213</v>
      </c>
      <c r="X432" s="5" t="s">
        <v>214</v>
      </c>
      <c r="Y432" s="6"/>
      <c r="Z432" s="12" t="s">
        <v>373</v>
      </c>
      <c r="AA432" s="15"/>
    </row>
    <row r="433" spans="2:27" s="3" customFormat="1" ht="12">
      <c r="B433" s="12" t="s">
        <v>93</v>
      </c>
      <c r="C433" s="5" t="s">
        <v>30</v>
      </c>
      <c r="D433" s="5" t="s">
        <v>2</v>
      </c>
      <c r="E433" s="5" t="s">
        <v>191</v>
      </c>
      <c r="F433" s="5" t="s">
        <v>218</v>
      </c>
      <c r="G433" s="5" t="s">
        <v>218</v>
      </c>
      <c r="H433" s="12"/>
      <c r="I433" s="12" t="s">
        <v>350</v>
      </c>
      <c r="J433" s="12" t="s">
        <v>599</v>
      </c>
      <c r="K433" s="13"/>
      <c r="L433" s="14"/>
      <c r="M433" s="14"/>
      <c r="N433" s="13"/>
      <c r="O433" s="14"/>
      <c r="P433" s="14"/>
      <c r="Q433" s="13">
        <v>31.075</v>
      </c>
      <c r="R433" s="14"/>
      <c r="S433" s="14"/>
      <c r="T433" s="13">
        <v>29.38</v>
      </c>
      <c r="U433" s="14"/>
      <c r="V433" s="14"/>
      <c r="W433" s="5" t="s">
        <v>220</v>
      </c>
      <c r="X433" s="5" t="s">
        <v>214</v>
      </c>
      <c r="Y433" s="6"/>
      <c r="Z433" s="12" t="s">
        <v>352</v>
      </c>
      <c r="AA433" s="15"/>
    </row>
    <row r="434" spans="2:27" s="3" customFormat="1" ht="12">
      <c r="B434" s="12" t="s">
        <v>93</v>
      </c>
      <c r="C434" s="7" t="s">
        <v>31</v>
      </c>
      <c r="D434" s="5" t="s">
        <v>2</v>
      </c>
      <c r="E434" s="5" t="s">
        <v>191</v>
      </c>
      <c r="F434" s="5" t="s">
        <v>218</v>
      </c>
      <c r="G434" s="5" t="s">
        <v>218</v>
      </c>
      <c r="H434" s="16"/>
      <c r="I434" s="8" t="s">
        <v>14</v>
      </c>
      <c r="J434" s="16" t="s">
        <v>805</v>
      </c>
      <c r="K434" s="21">
        <v>0</v>
      </c>
      <c r="L434" s="10">
        <v>0</v>
      </c>
      <c r="M434" s="10">
        <v>0</v>
      </c>
      <c r="N434" s="9">
        <v>0</v>
      </c>
      <c r="O434" s="10">
        <v>0</v>
      </c>
      <c r="P434" s="10">
        <v>0</v>
      </c>
      <c r="Q434" s="9">
        <v>11.77</v>
      </c>
      <c r="R434" s="10">
        <v>0</v>
      </c>
      <c r="S434" s="10">
        <v>0.7235040395450197</v>
      </c>
      <c r="T434" s="9">
        <v>6.42</v>
      </c>
      <c r="U434" s="10">
        <v>0</v>
      </c>
      <c r="V434" s="10">
        <v>0.3946385670245562</v>
      </c>
      <c r="W434" s="7" t="s">
        <v>220</v>
      </c>
      <c r="X434" s="7" t="s">
        <v>214</v>
      </c>
      <c r="Y434" s="8"/>
      <c r="Z434" s="8" t="s">
        <v>797</v>
      </c>
      <c r="AA434" s="8" t="s">
        <v>856</v>
      </c>
    </row>
    <row r="435" spans="2:27" s="3" customFormat="1" ht="12">
      <c r="B435" s="12" t="s">
        <v>94</v>
      </c>
      <c r="C435" s="5" t="s">
        <v>38</v>
      </c>
      <c r="D435" s="5" t="s">
        <v>29</v>
      </c>
      <c r="E435" s="5" t="s">
        <v>191</v>
      </c>
      <c r="F435" s="5" t="s">
        <v>218</v>
      </c>
      <c r="G435" s="5" t="s">
        <v>218</v>
      </c>
      <c r="H435" s="12"/>
      <c r="I435" s="12" t="s">
        <v>26</v>
      </c>
      <c r="J435" s="12" t="s">
        <v>219</v>
      </c>
      <c r="K435" s="13"/>
      <c r="L435" s="14"/>
      <c r="M435" s="14"/>
      <c r="N435" s="13">
        <v>2811.488</v>
      </c>
      <c r="O435" s="14"/>
      <c r="P435" s="14">
        <v>653.2500580875729</v>
      </c>
      <c r="Q435" s="13">
        <v>3936.083</v>
      </c>
      <c r="R435" s="14"/>
      <c r="S435" s="14">
        <v>914.550034852544</v>
      </c>
      <c r="T435" s="13">
        <v>1124.595</v>
      </c>
      <c r="U435" s="14"/>
      <c r="V435" s="14">
        <v>261.29997676497084</v>
      </c>
      <c r="W435" s="5" t="s">
        <v>220</v>
      </c>
      <c r="X435" s="5" t="s">
        <v>214</v>
      </c>
      <c r="Y435" s="6"/>
      <c r="Z435" s="12" t="s">
        <v>224</v>
      </c>
      <c r="AA435" s="15"/>
    </row>
    <row r="436" spans="2:25" s="3" customFormat="1" ht="12">
      <c r="B436" s="12" t="s">
        <v>94</v>
      </c>
      <c r="C436" s="5" t="s">
        <v>38</v>
      </c>
      <c r="D436" s="5" t="s">
        <v>29</v>
      </c>
      <c r="E436" s="5" t="s">
        <v>21</v>
      </c>
      <c r="F436" s="7" t="s">
        <v>26</v>
      </c>
      <c r="G436" s="7" t="s">
        <v>26</v>
      </c>
      <c r="H436" s="12"/>
      <c r="I436" s="12" t="s">
        <v>26</v>
      </c>
      <c r="J436" s="12" t="s">
        <v>222</v>
      </c>
      <c r="K436" s="13"/>
      <c r="L436" s="14"/>
      <c r="M436" s="14"/>
      <c r="N436" s="13">
        <v>107</v>
      </c>
      <c r="O436" s="14"/>
      <c r="P436" s="14"/>
      <c r="Q436" s="13"/>
      <c r="R436" s="14"/>
      <c r="S436" s="14"/>
      <c r="T436" s="13"/>
      <c r="U436" s="4"/>
      <c r="V436" s="14"/>
      <c r="W436" s="5" t="s">
        <v>220</v>
      </c>
      <c r="X436" s="5" t="s">
        <v>205</v>
      </c>
      <c r="Y436" s="6"/>
    </row>
    <row r="437" spans="2:27" s="3" customFormat="1" ht="12">
      <c r="B437" s="12" t="s">
        <v>94</v>
      </c>
      <c r="C437" s="5" t="s">
        <v>38</v>
      </c>
      <c r="D437" s="5" t="s">
        <v>29</v>
      </c>
      <c r="E437" s="5" t="s">
        <v>19</v>
      </c>
      <c r="F437" s="5" t="s">
        <v>218</v>
      </c>
      <c r="G437" s="5" t="s">
        <v>218</v>
      </c>
      <c r="H437" s="12"/>
      <c r="I437" s="12" t="s">
        <v>4</v>
      </c>
      <c r="J437" s="12" t="s">
        <v>223</v>
      </c>
      <c r="K437" s="13">
        <v>214</v>
      </c>
      <c r="L437" s="14"/>
      <c r="M437" s="14"/>
      <c r="N437" s="13"/>
      <c r="O437" s="14"/>
      <c r="P437" s="14"/>
      <c r="Q437" s="13"/>
      <c r="R437" s="14"/>
      <c r="S437" s="14"/>
      <c r="T437" s="13"/>
      <c r="U437" s="14"/>
      <c r="V437" s="14"/>
      <c r="W437" s="5" t="s">
        <v>220</v>
      </c>
      <c r="X437" s="5" t="s">
        <v>205</v>
      </c>
      <c r="Y437" s="6"/>
      <c r="Z437" s="12"/>
      <c r="AA437" s="15"/>
    </row>
    <row r="438" spans="1:27" s="3" customFormat="1" ht="12">
      <c r="A438" s="3" t="s">
        <v>190</v>
      </c>
      <c r="B438" s="12" t="s">
        <v>94</v>
      </c>
      <c r="C438" s="5" t="s">
        <v>35</v>
      </c>
      <c r="D438" s="5" t="s">
        <v>29</v>
      </c>
      <c r="E438" s="5" t="s">
        <v>15</v>
      </c>
      <c r="F438" s="5" t="s">
        <v>187</v>
      </c>
      <c r="G438" s="5" t="s">
        <v>187</v>
      </c>
      <c r="H438" s="12" t="s">
        <v>151</v>
      </c>
      <c r="I438" s="12"/>
      <c r="J438" s="12" t="s">
        <v>248</v>
      </c>
      <c r="K438" s="13">
        <v>5523.34</v>
      </c>
      <c r="L438" s="14">
        <v>63.28</v>
      </c>
      <c r="M438" s="14">
        <v>0</v>
      </c>
      <c r="N438" s="13">
        <v>0</v>
      </c>
      <c r="O438" s="14">
        <v>0</v>
      </c>
      <c r="P438" s="14">
        <v>0</v>
      </c>
      <c r="Q438" s="13">
        <v>7364.81</v>
      </c>
      <c r="R438" s="14">
        <v>78.9</v>
      </c>
      <c r="S438" s="14">
        <v>0</v>
      </c>
      <c r="T438" s="13">
        <v>5523.34</v>
      </c>
      <c r="U438" s="14">
        <v>62</v>
      </c>
      <c r="V438" s="14">
        <v>0</v>
      </c>
      <c r="W438" s="5" t="s">
        <v>220</v>
      </c>
      <c r="X438" s="5" t="s">
        <v>214</v>
      </c>
      <c r="Y438" s="6" t="s">
        <v>151</v>
      </c>
      <c r="Z438" s="12" t="s">
        <v>305</v>
      </c>
      <c r="AA438" s="15"/>
    </row>
    <row r="439" spans="1:27" s="3" customFormat="1" ht="12">
      <c r="A439" s="3" t="s">
        <v>12</v>
      </c>
      <c r="B439" s="12" t="s">
        <v>94</v>
      </c>
      <c r="C439" s="5" t="s">
        <v>35</v>
      </c>
      <c r="D439" s="5" t="s">
        <v>29</v>
      </c>
      <c r="E439" s="5" t="s">
        <v>12</v>
      </c>
      <c r="F439" s="7" t="s">
        <v>26</v>
      </c>
      <c r="G439" s="7" t="s">
        <v>26</v>
      </c>
      <c r="H439" s="12" t="s">
        <v>151</v>
      </c>
      <c r="I439" s="12"/>
      <c r="J439" s="12" t="s">
        <v>250</v>
      </c>
      <c r="K439" s="13">
        <v>0</v>
      </c>
      <c r="L439" s="14">
        <v>0</v>
      </c>
      <c r="M439" s="14">
        <v>0</v>
      </c>
      <c r="N439" s="13">
        <v>0</v>
      </c>
      <c r="O439" s="14">
        <v>0</v>
      </c>
      <c r="P439" s="14">
        <v>0</v>
      </c>
      <c r="Q439" s="13">
        <v>792.402624</v>
      </c>
      <c r="R439" s="14">
        <v>0</v>
      </c>
      <c r="S439" s="14">
        <v>0</v>
      </c>
      <c r="T439" s="13">
        <v>0</v>
      </c>
      <c r="U439" s="14">
        <v>0</v>
      </c>
      <c r="V439" s="14">
        <v>0</v>
      </c>
      <c r="W439" s="5" t="s">
        <v>220</v>
      </c>
      <c r="X439" s="5" t="s">
        <v>205</v>
      </c>
      <c r="Y439" s="6" t="s">
        <v>151</v>
      </c>
      <c r="Z439" s="12"/>
      <c r="AA439" s="15"/>
    </row>
    <row r="440" spans="1:27" s="3" customFormat="1" ht="12">
      <c r="A440" s="3" t="s">
        <v>242</v>
      </c>
      <c r="B440" s="12" t="s">
        <v>95</v>
      </c>
      <c r="C440" s="5" t="s">
        <v>35</v>
      </c>
      <c r="D440" s="5" t="s">
        <v>2</v>
      </c>
      <c r="E440" s="5" t="s">
        <v>191</v>
      </c>
      <c r="F440" s="5" t="s">
        <v>218</v>
      </c>
      <c r="G440" s="5" t="s">
        <v>218</v>
      </c>
      <c r="H440" s="12" t="s">
        <v>151</v>
      </c>
      <c r="I440" s="12"/>
      <c r="J440" s="12" t="s">
        <v>243</v>
      </c>
      <c r="K440" s="13">
        <v>23</v>
      </c>
      <c r="L440" s="14">
        <v>0</v>
      </c>
      <c r="M440" s="14">
        <v>0</v>
      </c>
      <c r="N440" s="13">
        <v>0</v>
      </c>
      <c r="O440" s="14">
        <v>0</v>
      </c>
      <c r="P440" s="14">
        <v>0</v>
      </c>
      <c r="Q440" s="13">
        <v>0</v>
      </c>
      <c r="R440" s="14">
        <v>0</v>
      </c>
      <c r="S440" s="14">
        <v>0</v>
      </c>
      <c r="T440" s="13">
        <v>54</v>
      </c>
      <c r="U440" s="14">
        <v>0</v>
      </c>
      <c r="V440" s="14">
        <v>0</v>
      </c>
      <c r="W440" s="5" t="s">
        <v>220</v>
      </c>
      <c r="X440" s="5" t="s">
        <v>214</v>
      </c>
      <c r="Y440" s="6" t="s">
        <v>151</v>
      </c>
      <c r="Z440" s="12" t="s">
        <v>306</v>
      </c>
      <c r="AA440" s="15"/>
    </row>
    <row r="441" spans="2:27" s="3" customFormat="1" ht="12">
      <c r="B441" s="12" t="s">
        <v>95</v>
      </c>
      <c r="C441" s="5" t="s">
        <v>30</v>
      </c>
      <c r="D441" s="5" t="s">
        <v>2</v>
      </c>
      <c r="E441" s="5" t="s">
        <v>12</v>
      </c>
      <c r="F441" s="7" t="s">
        <v>26</v>
      </c>
      <c r="G441" s="7" t="s">
        <v>26</v>
      </c>
      <c r="H441" s="12"/>
      <c r="I441" s="12" t="s">
        <v>339</v>
      </c>
      <c r="J441" s="12" t="s">
        <v>600</v>
      </c>
      <c r="K441" s="13">
        <v>180</v>
      </c>
      <c r="L441" s="14"/>
      <c r="M441" s="14"/>
      <c r="N441" s="13"/>
      <c r="O441" s="14"/>
      <c r="P441" s="14"/>
      <c r="Q441" s="13"/>
      <c r="R441" s="14"/>
      <c r="S441" s="14"/>
      <c r="T441" s="13"/>
      <c r="U441" s="14"/>
      <c r="V441" s="14"/>
      <c r="W441" s="5" t="s">
        <v>220</v>
      </c>
      <c r="X441" s="5" t="s">
        <v>205</v>
      </c>
      <c r="Y441" s="6"/>
      <c r="Z441" s="12" t="s">
        <v>355</v>
      </c>
      <c r="AA441" s="15"/>
    </row>
    <row r="442" spans="2:27" s="3" customFormat="1" ht="12">
      <c r="B442" s="12" t="s">
        <v>95</v>
      </c>
      <c r="C442" s="5" t="s">
        <v>30</v>
      </c>
      <c r="D442" s="5" t="s">
        <v>2</v>
      </c>
      <c r="E442" s="5" t="s">
        <v>191</v>
      </c>
      <c r="F442" s="5" t="s">
        <v>218</v>
      </c>
      <c r="G442" s="5" t="s">
        <v>218</v>
      </c>
      <c r="H442" s="12"/>
      <c r="I442" s="12" t="s">
        <v>350</v>
      </c>
      <c r="J442" s="12" t="s">
        <v>601</v>
      </c>
      <c r="K442" s="13">
        <v>61.02</v>
      </c>
      <c r="L442" s="14"/>
      <c r="M442" s="14"/>
      <c r="N442" s="13"/>
      <c r="O442" s="14"/>
      <c r="P442" s="14"/>
      <c r="Q442" s="13"/>
      <c r="R442" s="14"/>
      <c r="S442" s="14"/>
      <c r="T442" s="13">
        <v>61.02</v>
      </c>
      <c r="U442" s="14"/>
      <c r="V442" s="14"/>
      <c r="W442" s="5" t="s">
        <v>220</v>
      </c>
      <c r="X442" s="5" t="s">
        <v>214</v>
      </c>
      <c r="Y442" s="6"/>
      <c r="Z442" s="12" t="s">
        <v>402</v>
      </c>
      <c r="AA442" s="15"/>
    </row>
    <row r="443" spans="2:27" s="3" customFormat="1" ht="12">
      <c r="B443" s="12" t="s">
        <v>95</v>
      </c>
      <c r="C443" s="5" t="s">
        <v>30</v>
      </c>
      <c r="D443" s="5" t="s">
        <v>2</v>
      </c>
      <c r="E443" s="5" t="s">
        <v>21</v>
      </c>
      <c r="F443" s="7" t="s">
        <v>26</v>
      </c>
      <c r="G443" s="7" t="s">
        <v>26</v>
      </c>
      <c r="H443" s="12"/>
      <c r="I443" s="12" t="s">
        <v>583</v>
      </c>
      <c r="J443" s="12" t="s">
        <v>602</v>
      </c>
      <c r="K443" s="13">
        <v>90.4</v>
      </c>
      <c r="L443" s="14"/>
      <c r="M443" s="14"/>
      <c r="N443" s="13"/>
      <c r="O443" s="14"/>
      <c r="P443" s="14"/>
      <c r="Q443" s="13"/>
      <c r="R443" s="14"/>
      <c r="S443" s="14"/>
      <c r="T443" s="13"/>
      <c r="U443" s="14"/>
      <c r="V443" s="14"/>
      <c r="W443" s="5" t="s">
        <v>220</v>
      </c>
      <c r="X443" s="5" t="s">
        <v>205</v>
      </c>
      <c r="Y443" s="6"/>
      <c r="Z443" s="12" t="s">
        <v>603</v>
      </c>
      <c r="AA443" s="15"/>
    </row>
    <row r="444" spans="2:27" s="3" customFormat="1" ht="12">
      <c r="B444" s="12" t="s">
        <v>95</v>
      </c>
      <c r="C444" s="5" t="s">
        <v>30</v>
      </c>
      <c r="D444" s="5" t="s">
        <v>2</v>
      </c>
      <c r="E444" s="5" t="s">
        <v>19</v>
      </c>
      <c r="F444" s="5" t="s">
        <v>218</v>
      </c>
      <c r="G444" s="5" t="s">
        <v>218</v>
      </c>
      <c r="H444" s="12"/>
      <c r="I444" s="12" t="s">
        <v>539</v>
      </c>
      <c r="J444" s="12" t="s">
        <v>604</v>
      </c>
      <c r="K444" s="13">
        <v>847.5</v>
      </c>
      <c r="L444" s="14"/>
      <c r="M444" s="14"/>
      <c r="N444" s="13"/>
      <c r="O444" s="14"/>
      <c r="P444" s="14"/>
      <c r="Q444" s="13"/>
      <c r="R444" s="14"/>
      <c r="S444" s="14"/>
      <c r="T444" s="13"/>
      <c r="U444" s="14"/>
      <c r="V444" s="14"/>
      <c r="W444" s="5" t="s">
        <v>220</v>
      </c>
      <c r="X444" s="5" t="s">
        <v>205</v>
      </c>
      <c r="Y444" s="6"/>
      <c r="Z444" s="12" t="s">
        <v>603</v>
      </c>
      <c r="AA444" s="15"/>
    </row>
    <row r="445" spans="1:27" s="3" customFormat="1" ht="12">
      <c r="A445" s="3" t="s">
        <v>189</v>
      </c>
      <c r="B445" s="12" t="s">
        <v>96</v>
      </c>
      <c r="C445" s="5" t="s">
        <v>35</v>
      </c>
      <c r="D445" s="5" t="s">
        <v>2</v>
      </c>
      <c r="E445" s="5" t="s">
        <v>15</v>
      </c>
      <c r="F445" s="7" t="s">
        <v>187</v>
      </c>
      <c r="G445" s="7" t="s">
        <v>13</v>
      </c>
      <c r="H445" s="12" t="s">
        <v>151</v>
      </c>
      <c r="I445" s="12"/>
      <c r="J445" s="12" t="s">
        <v>241</v>
      </c>
      <c r="K445" s="13">
        <v>278.2</v>
      </c>
      <c r="L445" s="14">
        <v>2.4375</v>
      </c>
      <c r="M445" s="14">
        <v>0</v>
      </c>
      <c r="N445" s="13">
        <v>0</v>
      </c>
      <c r="O445" s="14">
        <v>0</v>
      </c>
      <c r="P445" s="14">
        <v>0</v>
      </c>
      <c r="Q445" s="13">
        <v>0</v>
      </c>
      <c r="R445" s="14">
        <v>0</v>
      </c>
      <c r="S445" s="14">
        <v>0</v>
      </c>
      <c r="T445" s="13">
        <v>0</v>
      </c>
      <c r="U445" s="14">
        <v>0</v>
      </c>
      <c r="V445" s="14">
        <v>0</v>
      </c>
      <c r="W445" s="5" t="s">
        <v>220</v>
      </c>
      <c r="X445" s="5" t="s">
        <v>214</v>
      </c>
      <c r="Y445" s="6" t="s">
        <v>151</v>
      </c>
      <c r="Z445" s="12" t="s">
        <v>254</v>
      </c>
      <c r="AA445" s="15"/>
    </row>
    <row r="446" spans="1:27" s="3" customFormat="1" ht="12">
      <c r="A446" s="3" t="s">
        <v>257</v>
      </c>
      <c r="B446" s="12" t="s">
        <v>96</v>
      </c>
      <c r="C446" s="5" t="s">
        <v>35</v>
      </c>
      <c r="D446" s="5" t="s">
        <v>2</v>
      </c>
      <c r="E446" s="5" t="s">
        <v>21</v>
      </c>
      <c r="F446" s="5" t="s">
        <v>218</v>
      </c>
      <c r="G446" s="5" t="s">
        <v>218</v>
      </c>
      <c r="H446" s="12" t="s">
        <v>151</v>
      </c>
      <c r="I446" s="12"/>
      <c r="J446" s="12" t="s">
        <v>258</v>
      </c>
      <c r="K446" s="13">
        <v>54.69465292993333</v>
      </c>
      <c r="L446" s="14">
        <v>0</v>
      </c>
      <c r="M446" s="14">
        <v>0</v>
      </c>
      <c r="N446" s="13">
        <v>0</v>
      </c>
      <c r="O446" s="14">
        <v>0</v>
      </c>
      <c r="P446" s="14">
        <v>0</v>
      </c>
      <c r="Q446" s="13">
        <v>0</v>
      </c>
      <c r="R446" s="14">
        <v>0</v>
      </c>
      <c r="S446" s="14">
        <v>0</v>
      </c>
      <c r="T446" s="13">
        <v>0</v>
      </c>
      <c r="U446" s="14">
        <v>0</v>
      </c>
      <c r="V446" s="14">
        <v>0</v>
      </c>
      <c r="W446" s="5" t="s">
        <v>220</v>
      </c>
      <c r="X446" s="5" t="s">
        <v>205</v>
      </c>
      <c r="Y446" s="6" t="s">
        <v>151</v>
      </c>
      <c r="Z446" s="12" t="s">
        <v>307</v>
      </c>
      <c r="AA446" s="15"/>
    </row>
    <row r="447" spans="2:27" s="3" customFormat="1" ht="12">
      <c r="B447" s="12" t="s">
        <v>96</v>
      </c>
      <c r="C447" s="5" t="s">
        <v>30</v>
      </c>
      <c r="D447" s="5" t="s">
        <v>2</v>
      </c>
      <c r="E447" s="5" t="s">
        <v>20</v>
      </c>
      <c r="F447" s="5" t="s">
        <v>187</v>
      </c>
      <c r="G447" s="5" t="s">
        <v>13</v>
      </c>
      <c r="H447" s="12"/>
      <c r="I447" s="12" t="s">
        <v>362</v>
      </c>
      <c r="J447" s="12"/>
      <c r="K447" s="13">
        <v>135.6</v>
      </c>
      <c r="L447" s="14"/>
      <c r="M447" s="14"/>
      <c r="N447" s="13"/>
      <c r="O447" s="14"/>
      <c r="P447" s="14"/>
      <c r="Q447" s="13"/>
      <c r="R447" s="14"/>
      <c r="S447" s="14"/>
      <c r="T447" s="13"/>
      <c r="U447" s="14"/>
      <c r="V447" s="14"/>
      <c r="W447" s="5" t="s">
        <v>220</v>
      </c>
      <c r="X447" s="5" t="s">
        <v>214</v>
      </c>
      <c r="Y447" s="6"/>
      <c r="Z447" s="12" t="s">
        <v>363</v>
      </c>
      <c r="AA447" s="15" t="s">
        <v>605</v>
      </c>
    </row>
    <row r="448" spans="2:27" s="3" customFormat="1" ht="12">
      <c r="B448" s="12" t="s">
        <v>96</v>
      </c>
      <c r="C448" s="5" t="s">
        <v>30</v>
      </c>
      <c r="D448" s="5" t="s">
        <v>2</v>
      </c>
      <c r="E448" s="5" t="s">
        <v>15</v>
      </c>
      <c r="F448" s="5" t="s">
        <v>187</v>
      </c>
      <c r="G448" s="5" t="s">
        <v>13</v>
      </c>
      <c r="H448" s="12"/>
      <c r="I448" s="12" t="s">
        <v>336</v>
      </c>
      <c r="J448" s="12" t="s">
        <v>606</v>
      </c>
      <c r="K448" s="13">
        <v>164.53</v>
      </c>
      <c r="L448" s="14">
        <v>1.36</v>
      </c>
      <c r="M448" s="14"/>
      <c r="N448" s="13"/>
      <c r="O448" s="14"/>
      <c r="P448" s="14"/>
      <c r="Q448" s="13"/>
      <c r="R448" s="14"/>
      <c r="S448" s="14"/>
      <c r="T448" s="13">
        <v>246.79</v>
      </c>
      <c r="U448" s="14">
        <v>3.41</v>
      </c>
      <c r="V448" s="14"/>
      <c r="W448" s="5" t="s">
        <v>220</v>
      </c>
      <c r="X448" s="5" t="s">
        <v>214</v>
      </c>
      <c r="Y448" s="6"/>
      <c r="Z448" s="12" t="s">
        <v>607</v>
      </c>
      <c r="AA448" s="15"/>
    </row>
    <row r="449" spans="2:27" s="3" customFormat="1" ht="12">
      <c r="B449" s="12" t="s">
        <v>96</v>
      </c>
      <c r="C449" s="5" t="s">
        <v>30</v>
      </c>
      <c r="D449" s="5" t="s">
        <v>2</v>
      </c>
      <c r="E449" s="5" t="s">
        <v>12</v>
      </c>
      <c r="F449" s="7" t="s">
        <v>26</v>
      </c>
      <c r="G449" s="7" t="s">
        <v>26</v>
      </c>
      <c r="H449" s="12"/>
      <c r="I449" s="12" t="s">
        <v>339</v>
      </c>
      <c r="J449" s="12" t="s">
        <v>608</v>
      </c>
      <c r="K449" s="13"/>
      <c r="L449" s="14"/>
      <c r="M449" s="14"/>
      <c r="N449" s="13"/>
      <c r="O449" s="14"/>
      <c r="P449" s="14"/>
      <c r="Q449" s="13">
        <v>180</v>
      </c>
      <c r="R449" s="14"/>
      <c r="S449" s="14"/>
      <c r="T449" s="13"/>
      <c r="U449" s="14"/>
      <c r="V449" s="14"/>
      <c r="W449" s="5" t="s">
        <v>220</v>
      </c>
      <c r="X449" s="5" t="s">
        <v>205</v>
      </c>
      <c r="Y449" s="6"/>
      <c r="Z449" s="12" t="s">
        <v>429</v>
      </c>
      <c r="AA449" s="15"/>
    </row>
    <row r="450" spans="2:27" s="3" customFormat="1" ht="12">
      <c r="B450" s="12" t="s">
        <v>96</v>
      </c>
      <c r="C450" s="5" t="s">
        <v>30</v>
      </c>
      <c r="D450" s="5" t="s">
        <v>2</v>
      </c>
      <c r="E450" s="5" t="s">
        <v>21</v>
      </c>
      <c r="F450" s="5" t="s">
        <v>218</v>
      </c>
      <c r="G450" s="5" t="s">
        <v>218</v>
      </c>
      <c r="H450" s="12"/>
      <c r="I450" s="12" t="s">
        <v>342</v>
      </c>
      <c r="J450" s="12" t="s">
        <v>609</v>
      </c>
      <c r="K450" s="13">
        <v>134.33835718614515</v>
      </c>
      <c r="L450" s="14"/>
      <c r="M450" s="14"/>
      <c r="N450" s="13"/>
      <c r="O450" s="14"/>
      <c r="P450" s="14"/>
      <c r="Q450" s="13"/>
      <c r="R450" s="14"/>
      <c r="S450" s="14"/>
      <c r="T450" s="13"/>
      <c r="U450" s="14"/>
      <c r="V450" s="14"/>
      <c r="W450" s="5" t="s">
        <v>220</v>
      </c>
      <c r="X450" s="5" t="s">
        <v>205</v>
      </c>
      <c r="Y450" s="6"/>
      <c r="Z450" s="12" t="s">
        <v>610</v>
      </c>
      <c r="AA450" s="15"/>
    </row>
    <row r="451" spans="2:27" s="3" customFormat="1" ht="12">
      <c r="B451" s="12" t="s">
        <v>170</v>
      </c>
      <c r="C451" s="5" t="s">
        <v>30</v>
      </c>
      <c r="D451" s="5" t="s">
        <v>2</v>
      </c>
      <c r="E451" s="5" t="s">
        <v>15</v>
      </c>
      <c r="F451" s="5" t="s">
        <v>187</v>
      </c>
      <c r="G451" s="7" t="s">
        <v>13</v>
      </c>
      <c r="H451" s="12"/>
      <c r="I451" s="12" t="s">
        <v>336</v>
      </c>
      <c r="J451" s="12" t="s">
        <v>611</v>
      </c>
      <c r="K451" s="13"/>
      <c r="L451" s="14"/>
      <c r="M451" s="14"/>
      <c r="N451" s="13">
        <v>109.61</v>
      </c>
      <c r="O451" s="14">
        <v>0.075</v>
      </c>
      <c r="P451" s="14"/>
      <c r="Q451" s="13"/>
      <c r="R451" s="14"/>
      <c r="S451" s="14"/>
      <c r="T451" s="13">
        <v>13.843</v>
      </c>
      <c r="U451" s="14">
        <v>0.009</v>
      </c>
      <c r="V451" s="14"/>
      <c r="W451" s="5" t="s">
        <v>213</v>
      </c>
      <c r="X451" s="5" t="s">
        <v>214</v>
      </c>
      <c r="Y451" s="6"/>
      <c r="Z451" s="12" t="s">
        <v>373</v>
      </c>
      <c r="AA451" s="15"/>
    </row>
    <row r="452" spans="2:27" s="3" customFormat="1" ht="12">
      <c r="B452" s="12" t="s">
        <v>170</v>
      </c>
      <c r="C452" s="5" t="s">
        <v>30</v>
      </c>
      <c r="D452" s="5" t="s">
        <v>2</v>
      </c>
      <c r="E452" s="5" t="s">
        <v>20</v>
      </c>
      <c r="F452" s="5" t="s">
        <v>187</v>
      </c>
      <c r="G452" s="5" t="s">
        <v>13</v>
      </c>
      <c r="H452" s="12"/>
      <c r="I452" s="12" t="s">
        <v>362</v>
      </c>
      <c r="J452" s="12"/>
      <c r="K452" s="13"/>
      <c r="L452" s="14"/>
      <c r="M452" s="14"/>
      <c r="N452" s="13">
        <v>113</v>
      </c>
      <c r="O452" s="14"/>
      <c r="P452" s="14"/>
      <c r="Q452" s="13"/>
      <c r="R452" s="14"/>
      <c r="S452" s="14"/>
      <c r="T452" s="13"/>
      <c r="U452" s="14"/>
      <c r="V452" s="14"/>
      <c r="W452" s="5" t="s">
        <v>220</v>
      </c>
      <c r="X452" s="5" t="s">
        <v>214</v>
      </c>
      <c r="Y452" s="6"/>
      <c r="Z452" s="12" t="s">
        <v>363</v>
      </c>
      <c r="AA452" s="15"/>
    </row>
    <row r="453" spans="2:27" s="3" customFormat="1" ht="12">
      <c r="B453" s="12" t="s">
        <v>170</v>
      </c>
      <c r="C453" s="5" t="s">
        <v>30</v>
      </c>
      <c r="D453" s="5" t="s">
        <v>2</v>
      </c>
      <c r="E453" s="5" t="s">
        <v>12</v>
      </c>
      <c r="F453" s="7" t="s">
        <v>26</v>
      </c>
      <c r="G453" s="7" t="s">
        <v>26</v>
      </c>
      <c r="H453" s="12"/>
      <c r="I453" s="12" t="s">
        <v>339</v>
      </c>
      <c r="J453" s="12" t="s">
        <v>612</v>
      </c>
      <c r="K453" s="13">
        <v>180</v>
      </c>
      <c r="L453" s="14"/>
      <c r="M453" s="14"/>
      <c r="N453" s="13"/>
      <c r="O453" s="14"/>
      <c r="P453" s="14"/>
      <c r="Q453" s="13"/>
      <c r="R453" s="14"/>
      <c r="S453" s="14"/>
      <c r="T453" s="13"/>
      <c r="U453" s="14"/>
      <c r="V453" s="14"/>
      <c r="W453" s="5" t="s">
        <v>220</v>
      </c>
      <c r="X453" s="5" t="s">
        <v>205</v>
      </c>
      <c r="Y453" s="6"/>
      <c r="Z453" s="12" t="s">
        <v>355</v>
      </c>
      <c r="AA453" s="15"/>
    </row>
    <row r="454" spans="2:27" s="3" customFormat="1" ht="12">
      <c r="B454" s="12" t="s">
        <v>170</v>
      </c>
      <c r="C454" s="5" t="s">
        <v>30</v>
      </c>
      <c r="D454" s="5" t="s">
        <v>2</v>
      </c>
      <c r="E454" s="5" t="s">
        <v>191</v>
      </c>
      <c r="F454" s="5" t="s">
        <v>218</v>
      </c>
      <c r="G454" s="5" t="s">
        <v>218</v>
      </c>
      <c r="H454" s="12"/>
      <c r="I454" s="12" t="s">
        <v>350</v>
      </c>
      <c r="J454" s="12" t="s">
        <v>613</v>
      </c>
      <c r="K454" s="13">
        <v>76.275</v>
      </c>
      <c r="L454" s="14"/>
      <c r="M454" s="14"/>
      <c r="N454" s="13"/>
      <c r="O454" s="14"/>
      <c r="P454" s="14"/>
      <c r="Q454" s="13"/>
      <c r="R454" s="14"/>
      <c r="S454" s="14"/>
      <c r="T454" s="13">
        <v>76.275</v>
      </c>
      <c r="U454" s="14"/>
      <c r="V454" s="14"/>
      <c r="W454" s="5" t="s">
        <v>220</v>
      </c>
      <c r="X454" s="5" t="s">
        <v>214</v>
      </c>
      <c r="Y454" s="6"/>
      <c r="Z454" s="12" t="s">
        <v>426</v>
      </c>
      <c r="AA454" s="15"/>
    </row>
    <row r="455" spans="2:27" s="3" customFormat="1" ht="12">
      <c r="B455" s="12" t="s">
        <v>150</v>
      </c>
      <c r="C455" s="5" t="s">
        <v>30</v>
      </c>
      <c r="D455" s="5" t="s">
        <v>29</v>
      </c>
      <c r="E455" s="5" t="s">
        <v>15</v>
      </c>
      <c r="F455" s="5" t="s">
        <v>187</v>
      </c>
      <c r="G455" s="5" t="s">
        <v>187</v>
      </c>
      <c r="H455" s="12"/>
      <c r="I455" s="12" t="s">
        <v>398</v>
      </c>
      <c r="J455" s="12" t="s">
        <v>614</v>
      </c>
      <c r="K455" s="13"/>
      <c r="L455" s="14"/>
      <c r="M455" s="14"/>
      <c r="N455" s="13">
        <v>96.898</v>
      </c>
      <c r="O455" s="14">
        <v>0.63</v>
      </c>
      <c r="P455" s="14"/>
      <c r="Q455" s="13"/>
      <c r="R455" s="14"/>
      <c r="S455" s="14"/>
      <c r="T455" s="13"/>
      <c r="U455" s="14"/>
      <c r="V455" s="14"/>
      <c r="W455" s="5" t="s">
        <v>213</v>
      </c>
      <c r="X455" s="5" t="s">
        <v>214</v>
      </c>
      <c r="Y455" s="6"/>
      <c r="Z455" s="12" t="s">
        <v>373</v>
      </c>
      <c r="AA455" s="15"/>
    </row>
    <row r="456" spans="2:27" s="3" customFormat="1" ht="12">
      <c r="B456" s="12" t="s">
        <v>150</v>
      </c>
      <c r="C456" s="5" t="s">
        <v>30</v>
      </c>
      <c r="D456" s="5" t="s">
        <v>29</v>
      </c>
      <c r="E456" s="5" t="s">
        <v>21</v>
      </c>
      <c r="F456" s="5" t="s">
        <v>187</v>
      </c>
      <c r="G456" s="5" t="s">
        <v>187</v>
      </c>
      <c r="H456" s="12"/>
      <c r="I456" s="12" t="s">
        <v>435</v>
      </c>
      <c r="J456" s="12" t="s">
        <v>615</v>
      </c>
      <c r="K456" s="13">
        <v>22.6</v>
      </c>
      <c r="L456" s="14"/>
      <c r="M456" s="14"/>
      <c r="N456" s="13"/>
      <c r="O456" s="14"/>
      <c r="P456" s="14"/>
      <c r="Q456" s="13"/>
      <c r="R456" s="14"/>
      <c r="S456" s="14"/>
      <c r="T456" s="13"/>
      <c r="U456" s="14"/>
      <c r="V456" s="14"/>
      <c r="W456" s="5" t="s">
        <v>220</v>
      </c>
      <c r="X456" s="5" t="s">
        <v>205</v>
      </c>
      <c r="Y456" s="6"/>
      <c r="Z456" s="12" t="s">
        <v>616</v>
      </c>
      <c r="AA456" s="15"/>
    </row>
    <row r="457" spans="2:27" s="3" customFormat="1" ht="12">
      <c r="B457" s="12" t="s">
        <v>150</v>
      </c>
      <c r="C457" s="5" t="s">
        <v>30</v>
      </c>
      <c r="D457" s="5" t="s">
        <v>29</v>
      </c>
      <c r="E457" s="5" t="s">
        <v>12</v>
      </c>
      <c r="F457" s="7" t="s">
        <v>26</v>
      </c>
      <c r="G457" s="7" t="s">
        <v>26</v>
      </c>
      <c r="H457" s="12"/>
      <c r="I457" s="12" t="s">
        <v>339</v>
      </c>
      <c r="J457" s="12" t="s">
        <v>617</v>
      </c>
      <c r="K457" s="13">
        <v>180</v>
      </c>
      <c r="L457" s="14"/>
      <c r="M457" s="14"/>
      <c r="N457" s="13"/>
      <c r="O457" s="14"/>
      <c r="P457" s="14"/>
      <c r="Q457" s="13"/>
      <c r="R457" s="14"/>
      <c r="S457" s="14"/>
      <c r="T457" s="13"/>
      <c r="U457" s="14"/>
      <c r="V457" s="14"/>
      <c r="W457" s="5" t="s">
        <v>220</v>
      </c>
      <c r="X457" s="5" t="s">
        <v>205</v>
      </c>
      <c r="Y457" s="6"/>
      <c r="Z457" s="12" t="s">
        <v>355</v>
      </c>
      <c r="AA457" s="15"/>
    </row>
    <row r="458" spans="2:27" s="3" customFormat="1" ht="12">
      <c r="B458" s="12" t="s">
        <v>150</v>
      </c>
      <c r="C458" s="5" t="s">
        <v>30</v>
      </c>
      <c r="D458" s="5" t="s">
        <v>29</v>
      </c>
      <c r="E458" s="5" t="s">
        <v>21</v>
      </c>
      <c r="F458" s="5" t="s">
        <v>218</v>
      </c>
      <c r="G458" s="5" t="s">
        <v>218</v>
      </c>
      <c r="H458" s="12"/>
      <c r="I458" s="12" t="s">
        <v>342</v>
      </c>
      <c r="J458" s="12" t="s">
        <v>618</v>
      </c>
      <c r="K458" s="13"/>
      <c r="L458" s="14"/>
      <c r="M458" s="14"/>
      <c r="N458" s="13">
        <v>134.47</v>
      </c>
      <c r="O458" s="14"/>
      <c r="P458" s="14"/>
      <c r="Q458" s="13"/>
      <c r="R458" s="14"/>
      <c r="S458" s="14"/>
      <c r="T458" s="13"/>
      <c r="U458" s="14"/>
      <c r="V458" s="14"/>
      <c r="W458" s="5" t="s">
        <v>220</v>
      </c>
      <c r="X458" s="5" t="s">
        <v>205</v>
      </c>
      <c r="Y458" s="6"/>
      <c r="Z458" s="12" t="s">
        <v>497</v>
      </c>
      <c r="AA458" s="15"/>
    </row>
    <row r="459" spans="2:27" s="3" customFormat="1" ht="12">
      <c r="B459" s="12" t="s">
        <v>150</v>
      </c>
      <c r="C459" s="7" t="s">
        <v>31</v>
      </c>
      <c r="D459" s="5" t="s">
        <v>29</v>
      </c>
      <c r="E459" s="5" t="s">
        <v>21</v>
      </c>
      <c r="F459" s="5" t="s">
        <v>187</v>
      </c>
      <c r="G459" s="5" t="s">
        <v>13</v>
      </c>
      <c r="H459" s="16"/>
      <c r="I459" s="8" t="s">
        <v>14</v>
      </c>
      <c r="J459" s="16" t="s">
        <v>859</v>
      </c>
      <c r="K459" s="9">
        <v>10.700000000000001</v>
      </c>
      <c r="L459" s="10">
        <v>0</v>
      </c>
      <c r="M459" s="10"/>
      <c r="N459" s="9">
        <v>0</v>
      </c>
      <c r="O459" s="10">
        <v>0</v>
      </c>
      <c r="P459" s="10"/>
      <c r="Q459" s="9">
        <v>0</v>
      </c>
      <c r="R459" s="10">
        <v>0</v>
      </c>
      <c r="S459" s="10"/>
      <c r="T459" s="9">
        <v>0</v>
      </c>
      <c r="U459" s="10">
        <v>0</v>
      </c>
      <c r="V459" s="10"/>
      <c r="W459" s="7" t="s">
        <v>220</v>
      </c>
      <c r="X459" s="7" t="s">
        <v>205</v>
      </c>
      <c r="Y459" s="8"/>
      <c r="Z459" s="8" t="s">
        <v>797</v>
      </c>
      <c r="AA459" s="8"/>
    </row>
    <row r="460" spans="2:27" s="3" customFormat="1" ht="12">
      <c r="B460" s="12" t="s">
        <v>150</v>
      </c>
      <c r="C460" s="7" t="s">
        <v>31</v>
      </c>
      <c r="D460" s="5" t="s">
        <v>29</v>
      </c>
      <c r="E460" s="5" t="s">
        <v>21</v>
      </c>
      <c r="F460" s="5" t="s">
        <v>218</v>
      </c>
      <c r="G460" s="5" t="s">
        <v>218</v>
      </c>
      <c r="H460" s="16"/>
      <c r="I460" s="8" t="s">
        <v>26</v>
      </c>
      <c r="J460" s="16" t="s">
        <v>799</v>
      </c>
      <c r="K460" s="9">
        <v>0</v>
      </c>
      <c r="L460" s="10">
        <v>0</v>
      </c>
      <c r="M460" s="10"/>
      <c r="N460" s="9">
        <v>54.57</v>
      </c>
      <c r="O460" s="10">
        <v>0</v>
      </c>
      <c r="P460" s="10"/>
      <c r="Q460" s="9">
        <v>0</v>
      </c>
      <c r="R460" s="10">
        <v>0</v>
      </c>
      <c r="S460" s="10"/>
      <c r="T460" s="9">
        <v>0</v>
      </c>
      <c r="U460" s="10">
        <v>0</v>
      </c>
      <c r="V460" s="10"/>
      <c r="W460" s="7" t="s">
        <v>220</v>
      </c>
      <c r="X460" s="7" t="s">
        <v>205</v>
      </c>
      <c r="Y460" s="8"/>
      <c r="Z460" s="8" t="s">
        <v>797</v>
      </c>
      <c r="AA460" s="8"/>
    </row>
    <row r="461" spans="2:27" s="3" customFormat="1" ht="12">
      <c r="B461" s="12" t="s">
        <v>150</v>
      </c>
      <c r="C461" s="7" t="s">
        <v>31</v>
      </c>
      <c r="D461" s="5" t="s">
        <v>29</v>
      </c>
      <c r="E461" s="5" t="s">
        <v>21</v>
      </c>
      <c r="F461" s="7" t="s">
        <v>26</v>
      </c>
      <c r="G461" s="7" t="s">
        <v>26</v>
      </c>
      <c r="H461" s="16"/>
      <c r="I461" s="8" t="s">
        <v>823</v>
      </c>
      <c r="J461" s="16" t="s">
        <v>824</v>
      </c>
      <c r="K461" s="9">
        <v>58.85</v>
      </c>
      <c r="L461" s="10">
        <v>0</v>
      </c>
      <c r="M461" s="10"/>
      <c r="N461" s="9">
        <v>0</v>
      </c>
      <c r="O461" s="10">
        <v>0</v>
      </c>
      <c r="P461" s="10"/>
      <c r="Q461" s="9">
        <v>0</v>
      </c>
      <c r="R461" s="10">
        <v>0</v>
      </c>
      <c r="S461" s="10"/>
      <c r="T461" s="9">
        <v>0</v>
      </c>
      <c r="U461" s="10">
        <v>0</v>
      </c>
      <c r="V461" s="10"/>
      <c r="W461" s="7" t="s">
        <v>220</v>
      </c>
      <c r="X461" s="7" t="s">
        <v>205</v>
      </c>
      <c r="Y461" s="8"/>
      <c r="Z461" s="8" t="s">
        <v>797</v>
      </c>
      <c r="AA461" s="8"/>
    </row>
    <row r="462" spans="2:27" s="3" customFormat="1" ht="12">
      <c r="B462" s="12" t="s">
        <v>150</v>
      </c>
      <c r="C462" s="7" t="s">
        <v>31</v>
      </c>
      <c r="D462" s="5" t="s">
        <v>29</v>
      </c>
      <c r="E462" s="5" t="s">
        <v>19</v>
      </c>
      <c r="F462" s="5" t="s">
        <v>218</v>
      </c>
      <c r="G462" s="5" t="s">
        <v>218</v>
      </c>
      <c r="H462" s="16"/>
      <c r="I462" s="8"/>
      <c r="J462" s="16" t="s">
        <v>814</v>
      </c>
      <c r="K462" s="9">
        <v>160.5</v>
      </c>
      <c r="L462" s="10">
        <v>0</v>
      </c>
      <c r="M462" s="10"/>
      <c r="N462" s="9">
        <v>0</v>
      </c>
      <c r="O462" s="10">
        <v>0</v>
      </c>
      <c r="P462" s="10"/>
      <c r="Q462" s="9">
        <v>0</v>
      </c>
      <c r="R462" s="10">
        <v>0</v>
      </c>
      <c r="S462" s="10"/>
      <c r="T462" s="9">
        <v>0</v>
      </c>
      <c r="U462" s="10">
        <v>0</v>
      </c>
      <c r="V462" s="10"/>
      <c r="W462" s="7" t="s">
        <v>220</v>
      </c>
      <c r="X462" s="7" t="s">
        <v>205</v>
      </c>
      <c r="Y462" s="8"/>
      <c r="Z462" s="8"/>
      <c r="AA462" s="8"/>
    </row>
    <row r="463" spans="2:27" s="3" customFormat="1" ht="12">
      <c r="B463" s="12" t="s">
        <v>97</v>
      </c>
      <c r="C463" s="5" t="s">
        <v>28</v>
      </c>
      <c r="D463" s="5" t="s">
        <v>2</v>
      </c>
      <c r="E463" s="5" t="s">
        <v>15</v>
      </c>
      <c r="F463" s="5" t="s">
        <v>187</v>
      </c>
      <c r="G463" s="5" t="s">
        <v>13</v>
      </c>
      <c r="H463" s="12"/>
      <c r="I463" s="12" t="s">
        <v>14</v>
      </c>
      <c r="J463" s="12" t="s">
        <v>235</v>
      </c>
      <c r="K463" s="13">
        <v>75.642</v>
      </c>
      <c r="L463" s="14"/>
      <c r="M463" s="14"/>
      <c r="N463" s="13"/>
      <c r="O463" s="14"/>
      <c r="P463" s="14"/>
      <c r="Q463" s="13"/>
      <c r="R463" s="14"/>
      <c r="S463" s="14"/>
      <c r="T463" s="13">
        <v>112.063</v>
      </c>
      <c r="U463" s="14"/>
      <c r="V463" s="14"/>
      <c r="W463" s="5" t="s">
        <v>213</v>
      </c>
      <c r="X463" s="7" t="s">
        <v>214</v>
      </c>
      <c r="Y463" s="6"/>
      <c r="Z463" s="12"/>
      <c r="AA463" s="15"/>
    </row>
    <row r="464" spans="2:27" s="3" customFormat="1" ht="12">
      <c r="B464" s="12" t="s">
        <v>97</v>
      </c>
      <c r="C464" s="5" t="s">
        <v>30</v>
      </c>
      <c r="D464" s="5" t="s">
        <v>2</v>
      </c>
      <c r="E464" s="5" t="s">
        <v>12</v>
      </c>
      <c r="F464" s="7" t="s">
        <v>26</v>
      </c>
      <c r="G464" s="7" t="s">
        <v>26</v>
      </c>
      <c r="H464" s="12"/>
      <c r="I464" s="12" t="s">
        <v>339</v>
      </c>
      <c r="J464" s="12" t="s">
        <v>619</v>
      </c>
      <c r="K464" s="13"/>
      <c r="L464" s="14"/>
      <c r="M464" s="14"/>
      <c r="N464" s="13"/>
      <c r="O464" s="14"/>
      <c r="P464" s="14"/>
      <c r="Q464" s="13">
        <v>180</v>
      </c>
      <c r="R464" s="14"/>
      <c r="S464" s="14"/>
      <c r="T464" s="13"/>
      <c r="U464" s="14"/>
      <c r="V464" s="14"/>
      <c r="W464" s="5" t="s">
        <v>220</v>
      </c>
      <c r="X464" s="5" t="s">
        <v>205</v>
      </c>
      <c r="Y464" s="6"/>
      <c r="Z464" s="12" t="s">
        <v>352</v>
      </c>
      <c r="AA464" s="15"/>
    </row>
    <row r="465" spans="1:27" s="3" customFormat="1" ht="12">
      <c r="A465" s="3" t="s">
        <v>275</v>
      </c>
      <c r="B465" s="12" t="s">
        <v>98</v>
      </c>
      <c r="C465" s="5" t="s">
        <v>35</v>
      </c>
      <c r="D465" s="5" t="s">
        <v>29</v>
      </c>
      <c r="E465" s="5" t="s">
        <v>191</v>
      </c>
      <c r="F465" s="5" t="s">
        <v>218</v>
      </c>
      <c r="G465" s="5" t="s">
        <v>218</v>
      </c>
      <c r="H465" s="12" t="s">
        <v>151</v>
      </c>
      <c r="I465" s="12"/>
      <c r="J465" s="12" t="s">
        <v>308</v>
      </c>
      <c r="K465" s="13">
        <v>0</v>
      </c>
      <c r="L465" s="14">
        <v>0</v>
      </c>
      <c r="M465" s="14">
        <v>0</v>
      </c>
      <c r="N465" s="13">
        <v>0</v>
      </c>
      <c r="O465" s="14">
        <v>0</v>
      </c>
      <c r="P465" s="14">
        <v>0</v>
      </c>
      <c r="Q465" s="13">
        <v>1487.728</v>
      </c>
      <c r="R465" s="14">
        <v>0</v>
      </c>
      <c r="S465" s="14">
        <f>(Q465/1.07)/5.1</f>
        <v>272.6274509803922</v>
      </c>
      <c r="T465" s="13">
        <v>77.682</v>
      </c>
      <c r="U465" s="14">
        <v>0</v>
      </c>
      <c r="V465" s="14">
        <f>(T465/1.07)/5.1</f>
        <v>14.235294117647058</v>
      </c>
      <c r="W465" s="5" t="s">
        <v>220</v>
      </c>
      <c r="X465" s="5" t="s">
        <v>214</v>
      </c>
      <c r="Y465" s="6" t="s">
        <v>151</v>
      </c>
      <c r="Z465" s="12" t="s">
        <v>309</v>
      </c>
      <c r="AA465" s="15"/>
    </row>
    <row r="466" spans="2:27" s="3" customFormat="1" ht="12">
      <c r="B466" s="12" t="s">
        <v>98</v>
      </c>
      <c r="C466" s="5" t="s">
        <v>30</v>
      </c>
      <c r="D466" s="5" t="s">
        <v>29</v>
      </c>
      <c r="E466" s="5" t="s">
        <v>191</v>
      </c>
      <c r="F466" s="5" t="s">
        <v>218</v>
      </c>
      <c r="G466" s="5" t="s">
        <v>218</v>
      </c>
      <c r="H466" s="12"/>
      <c r="I466" s="12" t="s">
        <v>350</v>
      </c>
      <c r="J466" s="12" t="s">
        <v>620</v>
      </c>
      <c r="K466" s="13"/>
      <c r="L466" s="14"/>
      <c r="M466" s="14"/>
      <c r="N466" s="13"/>
      <c r="O466" s="14"/>
      <c r="P466" s="14"/>
      <c r="Q466" s="13">
        <v>388.475</v>
      </c>
      <c r="R466" s="14"/>
      <c r="S466" s="14"/>
      <c r="T466" s="13">
        <v>388.475</v>
      </c>
      <c r="U466" s="14"/>
      <c r="V466" s="14"/>
      <c r="W466" s="5" t="s">
        <v>220</v>
      </c>
      <c r="X466" s="5" t="s">
        <v>214</v>
      </c>
      <c r="Y466" s="6"/>
      <c r="Z466" s="12" t="s">
        <v>621</v>
      </c>
      <c r="AA466" s="15"/>
    </row>
    <row r="467" spans="2:27" s="3" customFormat="1" ht="12">
      <c r="B467" s="12" t="s">
        <v>98</v>
      </c>
      <c r="C467" s="7" t="s">
        <v>31</v>
      </c>
      <c r="D467" s="5" t="s">
        <v>29</v>
      </c>
      <c r="E467" s="5" t="s">
        <v>15</v>
      </c>
      <c r="F467" s="18" t="s">
        <v>218</v>
      </c>
      <c r="G467" s="18" t="s">
        <v>295</v>
      </c>
      <c r="H467" s="16"/>
      <c r="I467" s="8" t="s">
        <v>25</v>
      </c>
      <c r="J467" s="16" t="s">
        <v>860</v>
      </c>
      <c r="K467" s="9">
        <v>400.588</v>
      </c>
      <c r="L467" s="10">
        <v>0</v>
      </c>
      <c r="M467" s="10"/>
      <c r="N467" s="9">
        <v>506.25</v>
      </c>
      <c r="O467" s="10">
        <v>0</v>
      </c>
      <c r="P467" s="10"/>
      <c r="Q467" s="9">
        <v>463.45</v>
      </c>
      <c r="R467" s="10">
        <v>0</v>
      </c>
      <c r="S467" s="10"/>
      <c r="T467" s="9">
        <v>1687.95</v>
      </c>
      <c r="U467" s="10">
        <v>0</v>
      </c>
      <c r="V467" s="10"/>
      <c r="W467" s="7" t="s">
        <v>213</v>
      </c>
      <c r="X467" s="7" t="s">
        <v>214</v>
      </c>
      <c r="Y467" s="8"/>
      <c r="Z467" s="8" t="s">
        <v>808</v>
      </c>
      <c r="AA467" s="8"/>
    </row>
    <row r="468" spans="2:27" s="3" customFormat="1" ht="12">
      <c r="B468" s="12" t="s">
        <v>98</v>
      </c>
      <c r="C468" s="7" t="s">
        <v>31</v>
      </c>
      <c r="D468" s="5" t="s">
        <v>29</v>
      </c>
      <c r="E468" s="5" t="s">
        <v>15</v>
      </c>
      <c r="F468" s="7" t="s">
        <v>187</v>
      </c>
      <c r="G468" s="7" t="s">
        <v>13</v>
      </c>
      <c r="H468" s="16"/>
      <c r="I468" s="8" t="s">
        <v>14</v>
      </c>
      <c r="J468" s="16" t="s">
        <v>802</v>
      </c>
      <c r="K468" s="9">
        <v>1715.858</v>
      </c>
      <c r="L468" s="10">
        <v>18.375</v>
      </c>
      <c r="M468" s="10"/>
      <c r="N468" s="9">
        <v>0</v>
      </c>
      <c r="O468" s="10">
        <v>0</v>
      </c>
      <c r="P468" s="10"/>
      <c r="Q468" s="9">
        <v>0</v>
      </c>
      <c r="R468" s="10">
        <v>0</v>
      </c>
      <c r="S468" s="10"/>
      <c r="T468" s="9">
        <v>9601.332</v>
      </c>
      <c r="U468" s="10">
        <v>102.82</v>
      </c>
      <c r="V468" s="10"/>
      <c r="W468" s="7" t="s">
        <v>220</v>
      </c>
      <c r="X468" s="7" t="s">
        <v>214</v>
      </c>
      <c r="Y468" s="8"/>
      <c r="Z468" s="8"/>
      <c r="AA468" s="8"/>
    </row>
    <row r="469" spans="2:27" s="3" customFormat="1" ht="12">
      <c r="B469" s="12" t="s">
        <v>98</v>
      </c>
      <c r="C469" s="7" t="s">
        <v>31</v>
      </c>
      <c r="D469" s="5" t="s">
        <v>29</v>
      </c>
      <c r="E469" s="5" t="s">
        <v>12</v>
      </c>
      <c r="F469" s="7" t="s">
        <v>26</v>
      </c>
      <c r="G469" s="7" t="s">
        <v>26</v>
      </c>
      <c r="H469" s="16"/>
      <c r="I469" s="8" t="s">
        <v>26</v>
      </c>
      <c r="J469" s="16" t="s">
        <v>803</v>
      </c>
      <c r="K469" s="9">
        <v>0</v>
      </c>
      <c r="L469" s="10">
        <v>0</v>
      </c>
      <c r="M469" s="10"/>
      <c r="N469" s="9">
        <v>700.262784</v>
      </c>
      <c r="O469" s="10">
        <v>0</v>
      </c>
      <c r="P469" s="10"/>
      <c r="Q469" s="9">
        <v>0</v>
      </c>
      <c r="R469" s="10">
        <v>0</v>
      </c>
      <c r="S469" s="10"/>
      <c r="T469" s="9">
        <v>0</v>
      </c>
      <c r="U469" s="10">
        <v>0</v>
      </c>
      <c r="V469" s="10"/>
      <c r="W469" s="7" t="s">
        <v>220</v>
      </c>
      <c r="X469" s="7" t="s">
        <v>205</v>
      </c>
      <c r="Y469" s="8"/>
      <c r="Z469" s="8" t="s">
        <v>861</v>
      </c>
      <c r="AA469" s="8"/>
    </row>
    <row r="470" spans="2:27" s="3" customFormat="1" ht="12">
      <c r="B470" s="12" t="s">
        <v>98</v>
      </c>
      <c r="C470" s="7" t="s">
        <v>31</v>
      </c>
      <c r="D470" s="5" t="s">
        <v>29</v>
      </c>
      <c r="E470" s="5" t="s">
        <v>191</v>
      </c>
      <c r="F470" s="5" t="s">
        <v>218</v>
      </c>
      <c r="G470" s="5" t="s">
        <v>218</v>
      </c>
      <c r="H470" s="16"/>
      <c r="I470" s="8" t="s">
        <v>14</v>
      </c>
      <c r="J470" s="16" t="s">
        <v>805</v>
      </c>
      <c r="K470" s="9">
        <v>0</v>
      </c>
      <c r="L470" s="10">
        <v>0</v>
      </c>
      <c r="M470" s="10">
        <v>0</v>
      </c>
      <c r="N470" s="9">
        <v>0</v>
      </c>
      <c r="O470" s="10">
        <v>0</v>
      </c>
      <c r="P470" s="10">
        <v>0</v>
      </c>
      <c r="Q470" s="9">
        <v>7285.180600000001</v>
      </c>
      <c r="R470" s="10">
        <v>0</v>
      </c>
      <c r="S470" s="10">
        <v>353.04891944637154</v>
      </c>
      <c r="T470" s="9">
        <v>3016.1481</v>
      </c>
      <c r="U470" s="10">
        <v>0</v>
      </c>
      <c r="V470" s="10">
        <v>146.16629100385327</v>
      </c>
      <c r="W470" s="7" t="s">
        <v>220</v>
      </c>
      <c r="X470" s="7" t="s">
        <v>214</v>
      </c>
      <c r="Y470" s="8"/>
      <c r="Z470" s="8" t="s">
        <v>841</v>
      </c>
      <c r="AA470" s="8" t="s">
        <v>856</v>
      </c>
    </row>
    <row r="471" spans="2:27" s="3" customFormat="1" ht="12">
      <c r="B471" s="12" t="s">
        <v>156</v>
      </c>
      <c r="C471" s="5" t="s">
        <v>30</v>
      </c>
      <c r="D471" s="5" t="s">
        <v>2</v>
      </c>
      <c r="E471" s="5" t="s">
        <v>15</v>
      </c>
      <c r="F471" s="5" t="s">
        <v>187</v>
      </c>
      <c r="G471" s="7" t="s">
        <v>13</v>
      </c>
      <c r="H471" s="12"/>
      <c r="I471" s="12" t="s">
        <v>364</v>
      </c>
      <c r="J471" s="12" t="s">
        <v>622</v>
      </c>
      <c r="K471" s="13"/>
      <c r="L471" s="14"/>
      <c r="M471" s="14"/>
      <c r="N471" s="13">
        <v>212.44</v>
      </c>
      <c r="O471" s="14">
        <v>0.04</v>
      </c>
      <c r="P471" s="14"/>
      <c r="Q471" s="13"/>
      <c r="R471" s="14"/>
      <c r="S471" s="14"/>
      <c r="T471" s="13">
        <v>37.573</v>
      </c>
      <c r="U471" s="14">
        <v>0.007</v>
      </c>
      <c r="V471" s="14"/>
      <c r="W471" s="5" t="s">
        <v>213</v>
      </c>
      <c r="X471" s="5" t="s">
        <v>214</v>
      </c>
      <c r="Y471" s="6"/>
      <c r="Z471" s="12" t="s">
        <v>373</v>
      </c>
      <c r="AA471" s="15"/>
    </row>
    <row r="472" spans="2:27" s="3" customFormat="1" ht="12">
      <c r="B472" s="12" t="s">
        <v>156</v>
      </c>
      <c r="C472" s="5" t="s">
        <v>30</v>
      </c>
      <c r="D472" s="5" t="s">
        <v>2</v>
      </c>
      <c r="E472" s="5" t="s">
        <v>20</v>
      </c>
      <c r="F472" s="5" t="s">
        <v>187</v>
      </c>
      <c r="G472" s="5" t="s">
        <v>13</v>
      </c>
      <c r="H472" s="12"/>
      <c r="I472" s="12" t="s">
        <v>362</v>
      </c>
      <c r="J472" s="12"/>
      <c r="K472" s="13"/>
      <c r="L472" s="14"/>
      <c r="M472" s="14"/>
      <c r="N472" s="13">
        <v>113</v>
      </c>
      <c r="O472" s="14"/>
      <c r="P472" s="14"/>
      <c r="Q472" s="13"/>
      <c r="R472" s="14"/>
      <c r="S472" s="14"/>
      <c r="T472" s="13"/>
      <c r="U472" s="14"/>
      <c r="V472" s="14"/>
      <c r="W472" s="5" t="s">
        <v>220</v>
      </c>
      <c r="X472" s="5" t="s">
        <v>214</v>
      </c>
      <c r="Y472" s="6"/>
      <c r="Z472" s="12" t="s">
        <v>363</v>
      </c>
      <c r="AA472" s="15"/>
    </row>
    <row r="473" spans="2:27" s="3" customFormat="1" ht="12">
      <c r="B473" s="12" t="s">
        <v>156</v>
      </c>
      <c r="C473" s="5" t="s">
        <v>30</v>
      </c>
      <c r="D473" s="5" t="s">
        <v>2</v>
      </c>
      <c r="E473" s="5" t="s">
        <v>12</v>
      </c>
      <c r="F473" s="7" t="s">
        <v>26</v>
      </c>
      <c r="G473" s="7" t="s">
        <v>26</v>
      </c>
      <c r="H473" s="12"/>
      <c r="I473" s="12" t="s">
        <v>339</v>
      </c>
      <c r="J473" s="12" t="s">
        <v>623</v>
      </c>
      <c r="K473" s="13"/>
      <c r="L473" s="14"/>
      <c r="M473" s="14"/>
      <c r="N473" s="13"/>
      <c r="O473" s="14"/>
      <c r="P473" s="14"/>
      <c r="Q473" s="13">
        <v>180</v>
      </c>
      <c r="R473" s="14"/>
      <c r="S473" s="14"/>
      <c r="T473" s="13"/>
      <c r="U473" s="14"/>
      <c r="V473" s="14"/>
      <c r="W473" s="5" t="s">
        <v>220</v>
      </c>
      <c r="X473" s="5" t="s">
        <v>205</v>
      </c>
      <c r="Y473" s="6"/>
      <c r="Z473" s="12" t="s">
        <v>352</v>
      </c>
      <c r="AA473" s="15"/>
    </row>
    <row r="474" spans="2:27" s="3" customFormat="1" ht="12">
      <c r="B474" s="12" t="s">
        <v>156</v>
      </c>
      <c r="C474" s="5" t="s">
        <v>30</v>
      </c>
      <c r="D474" s="5" t="s">
        <v>2</v>
      </c>
      <c r="E474" s="5" t="s">
        <v>191</v>
      </c>
      <c r="F474" s="5" t="s">
        <v>218</v>
      </c>
      <c r="G474" s="5" t="s">
        <v>218</v>
      </c>
      <c r="H474" s="12"/>
      <c r="I474" s="12" t="s">
        <v>350</v>
      </c>
      <c r="J474" s="12" t="s">
        <v>624</v>
      </c>
      <c r="K474" s="13">
        <v>76.275</v>
      </c>
      <c r="L474" s="14"/>
      <c r="M474" s="14"/>
      <c r="N474" s="13"/>
      <c r="O474" s="14"/>
      <c r="P474" s="14"/>
      <c r="Q474" s="13"/>
      <c r="R474" s="14"/>
      <c r="S474" s="14"/>
      <c r="T474" s="13">
        <v>76.275</v>
      </c>
      <c r="U474" s="14"/>
      <c r="V474" s="14"/>
      <c r="W474" s="5" t="s">
        <v>220</v>
      </c>
      <c r="X474" s="5" t="s">
        <v>214</v>
      </c>
      <c r="Y474" s="6"/>
      <c r="Z474" s="12" t="s">
        <v>426</v>
      </c>
      <c r="AA474" s="15"/>
    </row>
    <row r="475" spans="2:27" s="3" customFormat="1" ht="12">
      <c r="B475" s="16" t="s">
        <v>99</v>
      </c>
      <c r="C475" s="5" t="s">
        <v>30</v>
      </c>
      <c r="D475" s="5" t="s">
        <v>2</v>
      </c>
      <c r="E475" s="5" t="s">
        <v>15</v>
      </c>
      <c r="F475" s="5" t="s">
        <v>187</v>
      </c>
      <c r="G475" s="7" t="s">
        <v>13</v>
      </c>
      <c r="H475" s="12"/>
      <c r="I475" s="12" t="s">
        <v>364</v>
      </c>
      <c r="J475" s="12" t="s">
        <v>625</v>
      </c>
      <c r="K475" s="13"/>
      <c r="L475" s="14"/>
      <c r="M475" s="14"/>
      <c r="N475" s="13"/>
      <c r="O475" s="14"/>
      <c r="P475" s="14"/>
      <c r="Q475" s="13">
        <v>122.04</v>
      </c>
      <c r="R475" s="14">
        <v>0.08</v>
      </c>
      <c r="S475" s="14"/>
      <c r="T475" s="13">
        <v>61.02</v>
      </c>
      <c r="U475" s="14">
        <v>0.04</v>
      </c>
      <c r="V475" s="14"/>
      <c r="W475" s="5" t="s">
        <v>213</v>
      </c>
      <c r="X475" s="5" t="s">
        <v>214</v>
      </c>
      <c r="Y475" s="6"/>
      <c r="Z475" s="12" t="s">
        <v>352</v>
      </c>
      <c r="AA475" s="15"/>
    </row>
    <row r="476" spans="2:27" s="3" customFormat="1" ht="12">
      <c r="B476" s="16" t="s">
        <v>99</v>
      </c>
      <c r="C476" s="5" t="s">
        <v>30</v>
      </c>
      <c r="D476" s="5" t="s">
        <v>2</v>
      </c>
      <c r="E476" s="5" t="s">
        <v>12</v>
      </c>
      <c r="F476" s="7" t="s">
        <v>26</v>
      </c>
      <c r="G476" s="7" t="s">
        <v>26</v>
      </c>
      <c r="H476" s="12"/>
      <c r="I476" s="12" t="s">
        <v>339</v>
      </c>
      <c r="J476" s="12" t="s">
        <v>626</v>
      </c>
      <c r="K476" s="13"/>
      <c r="L476" s="14"/>
      <c r="M476" s="14"/>
      <c r="N476" s="13"/>
      <c r="O476" s="14"/>
      <c r="P476" s="14"/>
      <c r="Q476" s="13">
        <v>180</v>
      </c>
      <c r="R476" s="14"/>
      <c r="S476" s="14"/>
      <c r="T476" s="13"/>
      <c r="U476" s="14"/>
      <c r="V476" s="14"/>
      <c r="W476" s="5" t="s">
        <v>220</v>
      </c>
      <c r="X476" s="5" t="s">
        <v>205</v>
      </c>
      <c r="Y476" s="6"/>
      <c r="Z476" s="12" t="s">
        <v>429</v>
      </c>
      <c r="AA476" s="15"/>
    </row>
    <row r="477" spans="2:27" s="3" customFormat="1" ht="12">
      <c r="B477" s="16" t="s">
        <v>99</v>
      </c>
      <c r="C477" s="5" t="s">
        <v>30</v>
      </c>
      <c r="D477" s="5" t="s">
        <v>2</v>
      </c>
      <c r="E477" s="5" t="s">
        <v>191</v>
      </c>
      <c r="F477" s="5" t="s">
        <v>218</v>
      </c>
      <c r="G477" s="5" t="s">
        <v>218</v>
      </c>
      <c r="H477" s="12"/>
      <c r="I477" s="12" t="s">
        <v>350</v>
      </c>
      <c r="J477" s="12" t="s">
        <v>627</v>
      </c>
      <c r="K477" s="13">
        <v>76.275</v>
      </c>
      <c r="L477" s="14"/>
      <c r="M477" s="14"/>
      <c r="N477" s="13"/>
      <c r="O477" s="14"/>
      <c r="P477" s="14"/>
      <c r="Q477" s="13"/>
      <c r="R477" s="14"/>
      <c r="S477" s="14"/>
      <c r="T477" s="13">
        <v>76.275</v>
      </c>
      <c r="U477" s="14"/>
      <c r="V477" s="14"/>
      <c r="W477" s="5" t="s">
        <v>220</v>
      </c>
      <c r="X477" s="5" t="s">
        <v>214</v>
      </c>
      <c r="Y477" s="6"/>
      <c r="Z477" s="12" t="s">
        <v>628</v>
      </c>
      <c r="AA477" s="15"/>
    </row>
    <row r="478" spans="2:27" s="3" customFormat="1" ht="12">
      <c r="B478" s="16" t="s">
        <v>99</v>
      </c>
      <c r="C478" s="7" t="s">
        <v>31</v>
      </c>
      <c r="D478" s="5" t="s">
        <v>2</v>
      </c>
      <c r="E478" s="5" t="s">
        <v>191</v>
      </c>
      <c r="F478" s="5" t="s">
        <v>218</v>
      </c>
      <c r="G478" s="5" t="s">
        <v>218</v>
      </c>
      <c r="H478" s="16"/>
      <c r="I478" s="8" t="s">
        <v>210</v>
      </c>
      <c r="J478" s="8" t="s">
        <v>805</v>
      </c>
      <c r="K478" s="9">
        <v>0</v>
      </c>
      <c r="L478" s="10">
        <v>0</v>
      </c>
      <c r="M478" s="10"/>
      <c r="N478" s="9">
        <v>3774.96</v>
      </c>
      <c r="O478" s="10">
        <v>0</v>
      </c>
      <c r="P478" s="10">
        <v>392</v>
      </c>
      <c r="Q478" s="9">
        <v>0</v>
      </c>
      <c r="R478" s="10">
        <v>0</v>
      </c>
      <c r="S478" s="10"/>
      <c r="T478" s="9">
        <v>0</v>
      </c>
      <c r="U478" s="10">
        <v>0</v>
      </c>
      <c r="V478" s="10"/>
      <c r="W478" s="7" t="s">
        <v>220</v>
      </c>
      <c r="X478" s="7" t="s">
        <v>214</v>
      </c>
      <c r="Y478" s="8"/>
      <c r="Z478" s="8" t="s">
        <v>797</v>
      </c>
      <c r="AA478" s="8" t="s">
        <v>862</v>
      </c>
    </row>
    <row r="479" spans="2:27" s="3" customFormat="1" ht="12">
      <c r="B479" s="16" t="s">
        <v>100</v>
      </c>
      <c r="C479" s="7" t="s">
        <v>31</v>
      </c>
      <c r="D479" s="5" t="s">
        <v>2</v>
      </c>
      <c r="E479" s="5" t="s">
        <v>15</v>
      </c>
      <c r="F479" s="5" t="s">
        <v>187</v>
      </c>
      <c r="G479" s="7" t="s">
        <v>13</v>
      </c>
      <c r="H479" s="16"/>
      <c r="I479" s="8" t="s">
        <v>14</v>
      </c>
      <c r="J479" s="16" t="s">
        <v>796</v>
      </c>
      <c r="K479" s="9">
        <v>0</v>
      </c>
      <c r="L479" s="10">
        <v>0</v>
      </c>
      <c r="M479" s="10"/>
      <c r="N479" s="9">
        <v>68.48</v>
      </c>
      <c r="O479" s="10">
        <v>0.05236821400472069</v>
      </c>
      <c r="P479" s="10"/>
      <c r="Q479" s="9">
        <v>0</v>
      </c>
      <c r="R479" s="10">
        <v>0</v>
      </c>
      <c r="S479" s="10"/>
      <c r="T479" s="9">
        <v>0</v>
      </c>
      <c r="U479" s="10">
        <v>0</v>
      </c>
      <c r="V479" s="10"/>
      <c r="W479" s="7" t="s">
        <v>213</v>
      </c>
      <c r="X479" s="7" t="s">
        <v>214</v>
      </c>
      <c r="Y479" s="8"/>
      <c r="Z479" s="8" t="s">
        <v>808</v>
      </c>
      <c r="AA479" s="8"/>
    </row>
    <row r="480" spans="2:27" s="3" customFormat="1" ht="12">
      <c r="B480" s="16" t="s">
        <v>100</v>
      </c>
      <c r="C480" s="7" t="s">
        <v>31</v>
      </c>
      <c r="D480" s="5" t="s">
        <v>2</v>
      </c>
      <c r="E480" s="5" t="s">
        <v>20</v>
      </c>
      <c r="F480" s="5" t="s">
        <v>187</v>
      </c>
      <c r="G480" s="5" t="s">
        <v>187</v>
      </c>
      <c r="H480" s="16"/>
      <c r="I480" s="8" t="s">
        <v>796</v>
      </c>
      <c r="J480" s="16" t="s">
        <v>192</v>
      </c>
      <c r="K480" s="9">
        <v>107</v>
      </c>
      <c r="L480" s="10">
        <v>0</v>
      </c>
      <c r="M480" s="10"/>
      <c r="N480" s="9">
        <v>0</v>
      </c>
      <c r="O480" s="10">
        <v>0</v>
      </c>
      <c r="P480" s="10"/>
      <c r="Q480" s="9">
        <v>0</v>
      </c>
      <c r="R480" s="10">
        <v>0</v>
      </c>
      <c r="S480" s="10"/>
      <c r="T480" s="9">
        <v>0</v>
      </c>
      <c r="U480" s="10">
        <v>0</v>
      </c>
      <c r="V480" s="10"/>
      <c r="W480" s="7" t="s">
        <v>220</v>
      </c>
      <c r="X480" s="7" t="s">
        <v>214</v>
      </c>
      <c r="Y480" s="8"/>
      <c r="Z480" s="8" t="s">
        <v>808</v>
      </c>
      <c r="AA480" s="8"/>
    </row>
    <row r="481" spans="2:27" s="3" customFormat="1" ht="12">
      <c r="B481" s="16" t="s">
        <v>100</v>
      </c>
      <c r="C481" s="7" t="s">
        <v>31</v>
      </c>
      <c r="D481" s="5" t="s">
        <v>2</v>
      </c>
      <c r="E481" s="5" t="s">
        <v>12</v>
      </c>
      <c r="F481" s="7" t="s">
        <v>26</v>
      </c>
      <c r="G481" s="7" t="s">
        <v>26</v>
      </c>
      <c r="H481" s="16"/>
      <c r="I481" s="8" t="s">
        <v>12</v>
      </c>
      <c r="J481" s="16" t="s">
        <v>803</v>
      </c>
      <c r="K481" s="9">
        <v>0</v>
      </c>
      <c r="L481" s="10">
        <v>0</v>
      </c>
      <c r="M481" s="10"/>
      <c r="N481" s="9">
        <v>0</v>
      </c>
      <c r="O481" s="10">
        <v>0</v>
      </c>
      <c r="P481" s="10"/>
      <c r="Q481" s="9">
        <v>192.6</v>
      </c>
      <c r="R481" s="10">
        <v>0</v>
      </c>
      <c r="S481" s="10"/>
      <c r="T481" s="9">
        <v>0</v>
      </c>
      <c r="U481" s="10">
        <v>0</v>
      </c>
      <c r="V481" s="10"/>
      <c r="W481" s="7" t="s">
        <v>220</v>
      </c>
      <c r="X481" s="7" t="s">
        <v>205</v>
      </c>
      <c r="Y481" s="8"/>
      <c r="Z481" s="8"/>
      <c r="AA481" s="8"/>
    </row>
    <row r="482" spans="2:27" s="3" customFormat="1" ht="12">
      <c r="B482" s="16" t="s">
        <v>100</v>
      </c>
      <c r="C482" s="7" t="s">
        <v>31</v>
      </c>
      <c r="D482" s="5" t="s">
        <v>2</v>
      </c>
      <c r="E482" s="5" t="s">
        <v>191</v>
      </c>
      <c r="F482" s="5" t="s">
        <v>218</v>
      </c>
      <c r="G482" s="5" t="s">
        <v>218</v>
      </c>
      <c r="H482" s="16"/>
      <c r="I482" s="8" t="s">
        <v>14</v>
      </c>
      <c r="J482" s="16" t="s">
        <v>805</v>
      </c>
      <c r="K482" s="9">
        <v>51.66600000000001</v>
      </c>
      <c r="L482" s="10">
        <v>0</v>
      </c>
      <c r="M482" s="10">
        <v>1.3689000000000002</v>
      </c>
      <c r="N482" s="9">
        <v>0</v>
      </c>
      <c r="O482" s="10">
        <v>0</v>
      </c>
      <c r="P482" s="10">
        <v>0</v>
      </c>
      <c r="Q482" s="9">
        <v>0</v>
      </c>
      <c r="R482" s="10">
        <v>0</v>
      </c>
      <c r="S482" s="10">
        <v>0</v>
      </c>
      <c r="T482" s="9">
        <v>120.55400000000002</v>
      </c>
      <c r="U482" s="10">
        <v>0</v>
      </c>
      <c r="V482" s="10">
        <v>3.1941</v>
      </c>
      <c r="W482" s="7" t="s">
        <v>220</v>
      </c>
      <c r="X482" s="7" t="s">
        <v>214</v>
      </c>
      <c r="Y482" s="8"/>
      <c r="Z482" s="8" t="s">
        <v>808</v>
      </c>
      <c r="AA482" s="8" t="s">
        <v>827</v>
      </c>
    </row>
    <row r="483" spans="2:27" s="3" customFormat="1" ht="12">
      <c r="B483" s="12" t="s">
        <v>101</v>
      </c>
      <c r="C483" s="5" t="s">
        <v>30</v>
      </c>
      <c r="D483" s="5" t="s">
        <v>29</v>
      </c>
      <c r="E483" s="5" t="s">
        <v>12</v>
      </c>
      <c r="F483" s="7" t="s">
        <v>26</v>
      </c>
      <c r="G483" s="7" t="s">
        <v>26</v>
      </c>
      <c r="H483" s="12"/>
      <c r="I483" s="12" t="s">
        <v>339</v>
      </c>
      <c r="J483" s="12" t="s">
        <v>629</v>
      </c>
      <c r="K483" s="13">
        <v>413.33759999999995</v>
      </c>
      <c r="L483" s="14"/>
      <c r="M483" s="14"/>
      <c r="N483" s="13"/>
      <c r="O483" s="14"/>
      <c r="P483" s="14"/>
      <c r="Q483" s="13"/>
      <c r="R483" s="14"/>
      <c r="S483" s="14"/>
      <c r="T483" s="13"/>
      <c r="U483" s="14"/>
      <c r="V483" s="14"/>
      <c r="W483" s="5" t="s">
        <v>220</v>
      </c>
      <c r="X483" s="5" t="s">
        <v>205</v>
      </c>
      <c r="Y483" s="6"/>
      <c r="Z483" s="12" t="s">
        <v>630</v>
      </c>
      <c r="AA483" s="15"/>
    </row>
    <row r="484" spans="2:27" s="3" customFormat="1" ht="12">
      <c r="B484" s="12" t="s">
        <v>101</v>
      </c>
      <c r="C484" s="7" t="s">
        <v>31</v>
      </c>
      <c r="D484" s="5" t="s">
        <v>29</v>
      </c>
      <c r="E484" s="5" t="s">
        <v>15</v>
      </c>
      <c r="F484" s="5" t="s">
        <v>187</v>
      </c>
      <c r="G484" s="7" t="s">
        <v>13</v>
      </c>
      <c r="H484" s="16"/>
      <c r="I484" s="8" t="s">
        <v>14</v>
      </c>
      <c r="J484" s="16" t="s">
        <v>796</v>
      </c>
      <c r="K484" s="9">
        <v>0</v>
      </c>
      <c r="L484" s="10">
        <v>0</v>
      </c>
      <c r="M484" s="10"/>
      <c r="N484" s="9">
        <v>84.564</v>
      </c>
      <c r="O484" s="10">
        <v>1.1899419224929269</v>
      </c>
      <c r="P484" s="10"/>
      <c r="Q484" s="9">
        <v>0</v>
      </c>
      <c r="R484" s="10">
        <v>0</v>
      </c>
      <c r="S484" s="10"/>
      <c r="T484" s="9">
        <v>0</v>
      </c>
      <c r="U484" s="10">
        <v>0</v>
      </c>
      <c r="V484" s="10"/>
      <c r="W484" s="7" t="s">
        <v>213</v>
      </c>
      <c r="X484" s="7" t="s">
        <v>214</v>
      </c>
      <c r="Y484" s="8"/>
      <c r="Z484" s="8" t="s">
        <v>808</v>
      </c>
      <c r="AA484" s="8"/>
    </row>
    <row r="485" spans="2:27" s="3" customFormat="1" ht="12">
      <c r="B485" s="12" t="s">
        <v>101</v>
      </c>
      <c r="C485" s="7" t="s">
        <v>31</v>
      </c>
      <c r="D485" s="5" t="s">
        <v>29</v>
      </c>
      <c r="E485" s="5" t="s">
        <v>21</v>
      </c>
      <c r="F485" s="5" t="s">
        <v>187</v>
      </c>
      <c r="G485" s="5" t="s">
        <v>13</v>
      </c>
      <c r="H485" s="16"/>
      <c r="I485" s="8" t="s">
        <v>14</v>
      </c>
      <c r="J485" s="16" t="s">
        <v>864</v>
      </c>
      <c r="K485" s="9">
        <v>64.2</v>
      </c>
      <c r="L485" s="10">
        <v>0</v>
      </c>
      <c r="M485" s="10"/>
      <c r="N485" s="9">
        <v>0</v>
      </c>
      <c r="O485" s="10">
        <v>0</v>
      </c>
      <c r="P485" s="10"/>
      <c r="Q485" s="9">
        <v>0</v>
      </c>
      <c r="R485" s="10">
        <v>0</v>
      </c>
      <c r="S485" s="10"/>
      <c r="T485" s="9">
        <v>0</v>
      </c>
      <c r="U485" s="10">
        <v>0</v>
      </c>
      <c r="V485" s="10"/>
      <c r="W485" s="7" t="s">
        <v>220</v>
      </c>
      <c r="X485" s="7" t="s">
        <v>205</v>
      </c>
      <c r="Y485" s="8"/>
      <c r="Z485" s="8" t="s">
        <v>808</v>
      </c>
      <c r="AA485" s="8" t="s">
        <v>865</v>
      </c>
    </row>
    <row r="486" spans="2:27" s="3" customFormat="1" ht="12">
      <c r="B486" s="12" t="s">
        <v>101</v>
      </c>
      <c r="C486" s="7" t="s">
        <v>31</v>
      </c>
      <c r="D486" s="5" t="s">
        <v>29</v>
      </c>
      <c r="E486" s="5" t="s">
        <v>15</v>
      </c>
      <c r="F486" s="7" t="s">
        <v>187</v>
      </c>
      <c r="G486" s="7" t="s">
        <v>13</v>
      </c>
      <c r="H486" s="16"/>
      <c r="I486" s="8" t="s">
        <v>14</v>
      </c>
      <c r="J486" s="16" t="s">
        <v>802</v>
      </c>
      <c r="K486" s="9">
        <v>0</v>
      </c>
      <c r="L486" s="10">
        <v>0</v>
      </c>
      <c r="M486" s="10"/>
      <c r="N486" s="9">
        <v>690.0782</v>
      </c>
      <c r="O486" s="10">
        <v>7.390000000000001</v>
      </c>
      <c r="P486" s="10"/>
      <c r="Q486" s="9">
        <v>0</v>
      </c>
      <c r="R486" s="10">
        <v>0</v>
      </c>
      <c r="S486" s="10"/>
      <c r="T486" s="9">
        <v>868.434</v>
      </c>
      <c r="U486" s="10">
        <v>9.3</v>
      </c>
      <c r="V486" s="10"/>
      <c r="W486" s="7" t="s">
        <v>220</v>
      </c>
      <c r="X486" s="7" t="s">
        <v>214</v>
      </c>
      <c r="Y486" s="8"/>
      <c r="Z486" s="8" t="s">
        <v>808</v>
      </c>
      <c r="AA486" s="8" t="s">
        <v>866</v>
      </c>
    </row>
    <row r="487" spans="2:27" s="3" customFormat="1" ht="12">
      <c r="B487" s="12" t="s">
        <v>101</v>
      </c>
      <c r="C487" s="7" t="s">
        <v>31</v>
      </c>
      <c r="D487" s="5" t="s">
        <v>29</v>
      </c>
      <c r="E487" s="5" t="s">
        <v>191</v>
      </c>
      <c r="F487" s="5" t="s">
        <v>218</v>
      </c>
      <c r="G487" s="5" t="s">
        <v>218</v>
      </c>
      <c r="H487" s="16"/>
      <c r="I487" s="8" t="s">
        <v>14</v>
      </c>
      <c r="J487" s="16" t="s">
        <v>805</v>
      </c>
      <c r="K487" s="9">
        <v>150.1062</v>
      </c>
      <c r="L487" s="10">
        <v>0</v>
      </c>
      <c r="M487" s="10">
        <v>27.506999999999998</v>
      </c>
      <c r="N487" s="9">
        <v>0</v>
      </c>
      <c r="O487" s="10">
        <v>0</v>
      </c>
      <c r="P487" s="10">
        <v>0</v>
      </c>
      <c r="Q487" s="9">
        <v>0</v>
      </c>
      <c r="R487" s="10">
        <v>0</v>
      </c>
      <c r="S487" s="10">
        <v>0</v>
      </c>
      <c r="T487" s="9">
        <v>350.2478</v>
      </c>
      <c r="U487" s="10">
        <v>0</v>
      </c>
      <c r="V487" s="10">
        <v>64.18299999999999</v>
      </c>
      <c r="W487" s="7" t="s">
        <v>220</v>
      </c>
      <c r="X487" s="7" t="s">
        <v>214</v>
      </c>
      <c r="Y487" s="8"/>
      <c r="Z487" s="8" t="s">
        <v>808</v>
      </c>
      <c r="AA487" s="8" t="s">
        <v>827</v>
      </c>
    </row>
    <row r="488" spans="2:27" s="3" customFormat="1" ht="12">
      <c r="B488" s="12" t="s">
        <v>101</v>
      </c>
      <c r="C488" s="7" t="s">
        <v>31</v>
      </c>
      <c r="D488" s="5" t="s">
        <v>29</v>
      </c>
      <c r="E488" s="5" t="s">
        <v>19</v>
      </c>
      <c r="F488" s="5" t="s">
        <v>218</v>
      </c>
      <c r="G488" s="5" t="s">
        <v>218</v>
      </c>
      <c r="H488" s="16"/>
      <c r="I488" s="8" t="s">
        <v>863</v>
      </c>
      <c r="J488" s="16" t="s">
        <v>858</v>
      </c>
      <c r="K488" s="9">
        <v>428</v>
      </c>
      <c r="L488" s="10">
        <v>26.04</v>
      </c>
      <c r="M488" s="10"/>
      <c r="N488" s="9">
        <v>0</v>
      </c>
      <c r="O488" s="10">
        <v>0</v>
      </c>
      <c r="P488" s="10"/>
      <c r="Q488" s="9">
        <v>0</v>
      </c>
      <c r="R488" s="10">
        <v>0</v>
      </c>
      <c r="S488" s="10"/>
      <c r="T488" s="9">
        <v>0</v>
      </c>
      <c r="U488" s="10">
        <v>0</v>
      </c>
      <c r="V488" s="10"/>
      <c r="W488" s="7" t="s">
        <v>220</v>
      </c>
      <c r="X488" s="7" t="s">
        <v>205</v>
      </c>
      <c r="Y488" s="8"/>
      <c r="Z488" s="8" t="s">
        <v>808</v>
      </c>
      <c r="AA488" s="8"/>
    </row>
    <row r="489" spans="1:27" s="3" customFormat="1" ht="12">
      <c r="A489" s="3" t="s">
        <v>189</v>
      </c>
      <c r="B489" s="12" t="s">
        <v>102</v>
      </c>
      <c r="C489" s="5" t="s">
        <v>35</v>
      </c>
      <c r="D489" s="5" t="s">
        <v>2</v>
      </c>
      <c r="E489" s="5" t="s">
        <v>15</v>
      </c>
      <c r="F489" s="5" t="s">
        <v>187</v>
      </c>
      <c r="G489" s="5" t="s">
        <v>13</v>
      </c>
      <c r="H489" s="12" t="s">
        <v>151</v>
      </c>
      <c r="I489" s="12"/>
      <c r="J489" s="12" t="s">
        <v>282</v>
      </c>
      <c r="K489" s="13">
        <v>0</v>
      </c>
      <c r="L489" s="14">
        <v>0</v>
      </c>
      <c r="M489" s="14">
        <v>0</v>
      </c>
      <c r="N489" s="13">
        <v>83.112</v>
      </c>
      <c r="O489" s="14">
        <v>0.697672064777328</v>
      </c>
      <c r="P489" s="14">
        <v>0</v>
      </c>
      <c r="Q489" s="13">
        <v>0</v>
      </c>
      <c r="R489" s="14">
        <v>0</v>
      </c>
      <c r="S489" s="14">
        <v>0</v>
      </c>
      <c r="T489" s="13">
        <v>0</v>
      </c>
      <c r="U489" s="14">
        <v>0</v>
      </c>
      <c r="V489" s="14">
        <v>0</v>
      </c>
      <c r="W489" s="5" t="s">
        <v>220</v>
      </c>
      <c r="X489" s="5" t="s">
        <v>214</v>
      </c>
      <c r="Y489" s="6" t="s">
        <v>151</v>
      </c>
      <c r="Z489" s="12" t="s">
        <v>310</v>
      </c>
      <c r="AA489" s="15"/>
    </row>
    <row r="490" spans="1:27" s="3" customFormat="1" ht="12">
      <c r="A490" s="3" t="s">
        <v>242</v>
      </c>
      <c r="B490" s="12" t="s">
        <v>102</v>
      </c>
      <c r="C490" s="5" t="s">
        <v>35</v>
      </c>
      <c r="D490" s="5" t="s">
        <v>2</v>
      </c>
      <c r="E490" s="5" t="s">
        <v>191</v>
      </c>
      <c r="F490" s="5" t="s">
        <v>218</v>
      </c>
      <c r="G490" s="5" t="s">
        <v>218</v>
      </c>
      <c r="H490" s="12" t="s">
        <v>151</v>
      </c>
      <c r="I490" s="12"/>
      <c r="J490" s="12" t="s">
        <v>243</v>
      </c>
      <c r="K490" s="13">
        <v>0</v>
      </c>
      <c r="L490" s="14">
        <v>0</v>
      </c>
      <c r="M490" s="14">
        <v>0</v>
      </c>
      <c r="N490" s="13">
        <v>42</v>
      </c>
      <c r="O490" s="14">
        <v>0</v>
      </c>
      <c r="P490" s="14">
        <v>0</v>
      </c>
      <c r="Q490" s="13">
        <v>0</v>
      </c>
      <c r="R490" s="14">
        <v>0</v>
      </c>
      <c r="S490" s="14">
        <v>0</v>
      </c>
      <c r="T490" s="13">
        <v>97</v>
      </c>
      <c r="U490" s="14">
        <v>0</v>
      </c>
      <c r="V490" s="14">
        <v>0</v>
      </c>
      <c r="W490" s="5" t="s">
        <v>220</v>
      </c>
      <c r="X490" s="5" t="s">
        <v>214</v>
      </c>
      <c r="Y490" s="6" t="s">
        <v>151</v>
      </c>
      <c r="Z490" s="12" t="s">
        <v>310</v>
      </c>
      <c r="AA490" s="15"/>
    </row>
    <row r="491" spans="2:27" s="3" customFormat="1" ht="12">
      <c r="B491" s="12" t="s">
        <v>102</v>
      </c>
      <c r="C491" s="5" t="s">
        <v>30</v>
      </c>
      <c r="D491" s="5" t="s">
        <v>2</v>
      </c>
      <c r="E491" s="5" t="s">
        <v>20</v>
      </c>
      <c r="F491" s="5" t="s">
        <v>187</v>
      </c>
      <c r="G491" s="5" t="s">
        <v>13</v>
      </c>
      <c r="H491" s="12"/>
      <c r="I491" s="12" t="s">
        <v>362</v>
      </c>
      <c r="J491" s="12"/>
      <c r="K491" s="13">
        <v>135.6</v>
      </c>
      <c r="L491" s="14"/>
      <c r="M491" s="14"/>
      <c r="N491" s="13"/>
      <c r="O491" s="14"/>
      <c r="P491" s="14"/>
      <c r="Q491" s="13"/>
      <c r="R491" s="14"/>
      <c r="S491" s="14"/>
      <c r="T491" s="13"/>
      <c r="U491" s="14"/>
      <c r="V491" s="14"/>
      <c r="W491" s="5" t="s">
        <v>220</v>
      </c>
      <c r="X491" s="5" t="s">
        <v>214</v>
      </c>
      <c r="Y491" s="6"/>
      <c r="Z491" s="12" t="s">
        <v>363</v>
      </c>
      <c r="AA491" s="15"/>
    </row>
    <row r="492" spans="2:27" s="3" customFormat="1" ht="12">
      <c r="B492" s="12" t="s">
        <v>102</v>
      </c>
      <c r="C492" s="5" t="s">
        <v>30</v>
      </c>
      <c r="D492" s="5" t="s">
        <v>2</v>
      </c>
      <c r="E492" s="5" t="s">
        <v>15</v>
      </c>
      <c r="F492" s="5" t="s">
        <v>187</v>
      </c>
      <c r="G492" s="5" t="s">
        <v>13</v>
      </c>
      <c r="H492" s="12"/>
      <c r="I492" s="12" t="s">
        <v>364</v>
      </c>
      <c r="J492" s="12" t="s">
        <v>631</v>
      </c>
      <c r="K492" s="13"/>
      <c r="L492" s="14"/>
      <c r="M492" s="14"/>
      <c r="N492" s="13">
        <v>180.8</v>
      </c>
      <c r="O492" s="14">
        <v>1.4639676113360325</v>
      </c>
      <c r="P492" s="14"/>
      <c r="Q492" s="13"/>
      <c r="R492" s="14"/>
      <c r="S492" s="14"/>
      <c r="T492" s="13">
        <v>120.062</v>
      </c>
      <c r="U492" s="14">
        <v>0.972165991902834</v>
      </c>
      <c r="V492" s="14"/>
      <c r="W492" s="5" t="s">
        <v>220</v>
      </c>
      <c r="X492" s="5" t="s">
        <v>214</v>
      </c>
      <c r="Y492" s="6"/>
      <c r="Z492" s="12" t="s">
        <v>632</v>
      </c>
      <c r="AA492" s="15"/>
    </row>
    <row r="493" spans="2:27" s="3" customFormat="1" ht="12">
      <c r="B493" s="12" t="s">
        <v>102</v>
      </c>
      <c r="C493" s="5" t="s">
        <v>30</v>
      </c>
      <c r="D493" s="5" t="s">
        <v>2</v>
      </c>
      <c r="E493" s="5" t="s">
        <v>12</v>
      </c>
      <c r="F493" s="7" t="s">
        <v>26</v>
      </c>
      <c r="G493" s="7" t="s">
        <v>26</v>
      </c>
      <c r="H493" s="12"/>
      <c r="I493" s="12" t="s">
        <v>339</v>
      </c>
      <c r="J493" s="12" t="s">
        <v>633</v>
      </c>
      <c r="K493" s="13">
        <v>214.08768</v>
      </c>
      <c r="L493" s="14"/>
      <c r="M493" s="14"/>
      <c r="N493" s="13"/>
      <c r="O493" s="14"/>
      <c r="P493" s="14"/>
      <c r="Q493" s="13"/>
      <c r="R493" s="14"/>
      <c r="S493" s="14"/>
      <c r="T493" s="13"/>
      <c r="U493" s="14"/>
      <c r="V493" s="14"/>
      <c r="W493" s="5" t="s">
        <v>220</v>
      </c>
      <c r="X493" s="5" t="s">
        <v>205</v>
      </c>
      <c r="Y493" s="6"/>
      <c r="Z493" s="12" t="s">
        <v>355</v>
      </c>
      <c r="AA493" s="15"/>
    </row>
    <row r="494" spans="2:27" s="3" customFormat="1" ht="12">
      <c r="B494" s="12" t="s">
        <v>102</v>
      </c>
      <c r="C494" s="5" t="s">
        <v>30</v>
      </c>
      <c r="D494" s="5" t="s">
        <v>2</v>
      </c>
      <c r="E494" s="5" t="s">
        <v>191</v>
      </c>
      <c r="F494" s="5" t="s">
        <v>218</v>
      </c>
      <c r="G494" s="5" t="s">
        <v>218</v>
      </c>
      <c r="H494" s="12"/>
      <c r="I494" s="12" t="s">
        <v>350</v>
      </c>
      <c r="J494" s="12" t="s">
        <v>634</v>
      </c>
      <c r="K494" s="13"/>
      <c r="L494" s="14"/>
      <c r="M494" s="14"/>
      <c r="N494" s="13">
        <v>110.175</v>
      </c>
      <c r="O494" s="14"/>
      <c r="P494" s="14"/>
      <c r="Q494" s="13"/>
      <c r="R494" s="14"/>
      <c r="S494" s="14"/>
      <c r="T494" s="13">
        <v>110.175</v>
      </c>
      <c r="U494" s="14"/>
      <c r="V494" s="14"/>
      <c r="W494" s="5" t="s">
        <v>220</v>
      </c>
      <c r="X494" s="5" t="s">
        <v>214</v>
      </c>
      <c r="Y494" s="6"/>
      <c r="Z494" s="12" t="s">
        <v>402</v>
      </c>
      <c r="AA494" s="15"/>
    </row>
    <row r="495" spans="2:27" s="3" customFormat="1" ht="12">
      <c r="B495" s="12" t="s">
        <v>103</v>
      </c>
      <c r="C495" s="5" t="s">
        <v>30</v>
      </c>
      <c r="D495" s="5" t="s">
        <v>2</v>
      </c>
      <c r="E495" s="5" t="s">
        <v>20</v>
      </c>
      <c r="F495" s="5" t="s">
        <v>187</v>
      </c>
      <c r="G495" s="5" t="s">
        <v>13</v>
      </c>
      <c r="H495" s="12"/>
      <c r="I495" s="12" t="s">
        <v>362</v>
      </c>
      <c r="J495" s="12"/>
      <c r="K495" s="13"/>
      <c r="L495" s="14"/>
      <c r="M495" s="14"/>
      <c r="N495" s="13">
        <v>79.1</v>
      </c>
      <c r="O495" s="14"/>
      <c r="P495" s="14"/>
      <c r="Q495" s="13"/>
      <c r="R495" s="14"/>
      <c r="S495" s="14"/>
      <c r="T495" s="13"/>
      <c r="U495" s="14"/>
      <c r="V495" s="14"/>
      <c r="W495" s="5" t="s">
        <v>220</v>
      </c>
      <c r="X495" s="5" t="s">
        <v>214</v>
      </c>
      <c r="Y495" s="6"/>
      <c r="Z495" s="12" t="s">
        <v>363</v>
      </c>
      <c r="AA495" s="15"/>
    </row>
    <row r="496" spans="2:27" s="3" customFormat="1" ht="12">
      <c r="B496" s="12" t="s">
        <v>103</v>
      </c>
      <c r="C496" s="5" t="s">
        <v>30</v>
      </c>
      <c r="D496" s="5" t="s">
        <v>2</v>
      </c>
      <c r="E496" s="5" t="s">
        <v>15</v>
      </c>
      <c r="F496" s="5" t="s">
        <v>187</v>
      </c>
      <c r="G496" s="5" t="s">
        <v>13</v>
      </c>
      <c r="H496" s="12"/>
      <c r="I496" s="12" t="s">
        <v>364</v>
      </c>
      <c r="J496" s="12" t="s">
        <v>635</v>
      </c>
      <c r="K496" s="13"/>
      <c r="L496" s="14"/>
      <c r="M496" s="14"/>
      <c r="N496" s="13">
        <v>106.22</v>
      </c>
      <c r="O496" s="14">
        <v>0.506</v>
      </c>
      <c r="P496" s="14"/>
      <c r="Q496" s="13"/>
      <c r="R496" s="14"/>
      <c r="S496" s="14"/>
      <c r="T496" s="13">
        <v>248.6</v>
      </c>
      <c r="U496" s="14">
        <v>1.184</v>
      </c>
      <c r="V496" s="14"/>
      <c r="W496" s="5" t="s">
        <v>220</v>
      </c>
      <c r="X496" s="5" t="s">
        <v>214</v>
      </c>
      <c r="Y496" s="6"/>
      <c r="Z496" s="12" t="s">
        <v>636</v>
      </c>
      <c r="AA496" s="15"/>
    </row>
    <row r="497" spans="2:27" s="3" customFormat="1" ht="12">
      <c r="B497" s="12" t="s">
        <v>103</v>
      </c>
      <c r="C497" s="5" t="s">
        <v>30</v>
      </c>
      <c r="D497" s="5" t="s">
        <v>2</v>
      </c>
      <c r="E497" s="5" t="s">
        <v>12</v>
      </c>
      <c r="F497" s="7" t="s">
        <v>26</v>
      </c>
      <c r="G497" s="7" t="s">
        <v>26</v>
      </c>
      <c r="H497" s="12"/>
      <c r="I497" s="12" t="s">
        <v>339</v>
      </c>
      <c r="J497" s="12" t="s">
        <v>637</v>
      </c>
      <c r="K497" s="13"/>
      <c r="L497" s="14"/>
      <c r="M497" s="14"/>
      <c r="N497" s="13">
        <v>180</v>
      </c>
      <c r="O497" s="14"/>
      <c r="P497" s="14"/>
      <c r="Q497" s="13"/>
      <c r="R497" s="14"/>
      <c r="S497" s="14"/>
      <c r="T497" s="13"/>
      <c r="U497" s="14"/>
      <c r="V497" s="14"/>
      <c r="W497" s="5" t="s">
        <v>220</v>
      </c>
      <c r="X497" s="5" t="s">
        <v>205</v>
      </c>
      <c r="Y497" s="6"/>
      <c r="Z497" s="12" t="s">
        <v>638</v>
      </c>
      <c r="AA497" s="15"/>
    </row>
    <row r="498" spans="2:27" s="3" customFormat="1" ht="12">
      <c r="B498" s="12" t="s">
        <v>103</v>
      </c>
      <c r="C498" s="5" t="s">
        <v>30</v>
      </c>
      <c r="D498" s="5" t="s">
        <v>2</v>
      </c>
      <c r="E498" s="5" t="s">
        <v>21</v>
      </c>
      <c r="F498" s="5" t="s">
        <v>218</v>
      </c>
      <c r="G498" s="5" t="s">
        <v>218</v>
      </c>
      <c r="H498" s="12"/>
      <c r="I498" s="12" t="s">
        <v>342</v>
      </c>
      <c r="J498" s="12" t="s">
        <v>639</v>
      </c>
      <c r="K498" s="13"/>
      <c r="L498" s="14"/>
      <c r="M498" s="14"/>
      <c r="N498" s="13">
        <v>102.83</v>
      </c>
      <c r="O498" s="14"/>
      <c r="P498" s="14"/>
      <c r="Q498" s="13"/>
      <c r="R498" s="14"/>
      <c r="S498" s="14"/>
      <c r="T498" s="13"/>
      <c r="U498" s="14"/>
      <c r="V498" s="14"/>
      <c r="W498" s="5" t="s">
        <v>220</v>
      </c>
      <c r="X498" s="5" t="s">
        <v>205</v>
      </c>
      <c r="Y498" s="6"/>
      <c r="Z498" s="12" t="s">
        <v>640</v>
      </c>
      <c r="AA498" s="15"/>
    </row>
    <row r="499" spans="2:27" s="3" customFormat="1" ht="12">
      <c r="B499" s="12" t="s">
        <v>103</v>
      </c>
      <c r="C499" s="7" t="s">
        <v>31</v>
      </c>
      <c r="D499" s="5" t="s">
        <v>2</v>
      </c>
      <c r="E499" s="5" t="s">
        <v>20</v>
      </c>
      <c r="F499" s="5" t="s">
        <v>187</v>
      </c>
      <c r="G499" s="5" t="s">
        <v>187</v>
      </c>
      <c r="H499" s="16"/>
      <c r="I499" s="8" t="s">
        <v>796</v>
      </c>
      <c r="J499" s="16" t="s">
        <v>192</v>
      </c>
      <c r="K499" s="9">
        <v>0</v>
      </c>
      <c r="L499" s="10">
        <v>0</v>
      </c>
      <c r="M499" s="10"/>
      <c r="N499" s="9">
        <v>32.1</v>
      </c>
      <c r="O499" s="10">
        <v>0</v>
      </c>
      <c r="P499" s="10"/>
      <c r="Q499" s="9">
        <v>0</v>
      </c>
      <c r="R499" s="10">
        <v>0</v>
      </c>
      <c r="S499" s="10"/>
      <c r="T499" s="9">
        <v>0</v>
      </c>
      <c r="U499" s="10">
        <v>0</v>
      </c>
      <c r="V499" s="10"/>
      <c r="W499" s="7" t="s">
        <v>220</v>
      </c>
      <c r="X499" s="7" t="s">
        <v>214</v>
      </c>
      <c r="Y499" s="8"/>
      <c r="Z499" s="8" t="s">
        <v>797</v>
      </c>
      <c r="AA499" s="8"/>
    </row>
    <row r="500" spans="2:27" s="3" customFormat="1" ht="12">
      <c r="B500" s="12" t="s">
        <v>103</v>
      </c>
      <c r="C500" s="7" t="s">
        <v>31</v>
      </c>
      <c r="D500" s="5" t="s">
        <v>2</v>
      </c>
      <c r="E500" s="5" t="s">
        <v>15</v>
      </c>
      <c r="F500" s="7" t="s">
        <v>187</v>
      </c>
      <c r="G500" s="7" t="s">
        <v>13</v>
      </c>
      <c r="H500" s="16"/>
      <c r="I500" s="8" t="s">
        <v>14</v>
      </c>
      <c r="J500" s="16" t="s">
        <v>796</v>
      </c>
      <c r="K500" s="9">
        <v>0</v>
      </c>
      <c r="L500" s="10">
        <v>0</v>
      </c>
      <c r="M500" s="10"/>
      <c r="N500" s="9">
        <v>139.52</v>
      </c>
      <c r="O500" s="10">
        <v>1.14</v>
      </c>
      <c r="P500" s="10"/>
      <c r="Q500" s="9">
        <v>0</v>
      </c>
      <c r="R500" s="10">
        <v>0</v>
      </c>
      <c r="S500" s="10"/>
      <c r="T500" s="9">
        <v>85.02</v>
      </c>
      <c r="U500" s="10">
        <v>0.69</v>
      </c>
      <c r="V500" s="10"/>
      <c r="W500" s="7" t="s">
        <v>220</v>
      </c>
      <c r="X500" s="7" t="s">
        <v>214</v>
      </c>
      <c r="Y500" s="8"/>
      <c r="Z500" s="8" t="s">
        <v>797</v>
      </c>
      <c r="AA500" s="8" t="s">
        <v>867</v>
      </c>
    </row>
    <row r="501" spans="2:27" s="3" customFormat="1" ht="12">
      <c r="B501" s="12" t="s">
        <v>103</v>
      </c>
      <c r="C501" s="7" t="s">
        <v>31</v>
      </c>
      <c r="D501" s="5" t="s">
        <v>2</v>
      </c>
      <c r="E501" s="5" t="s">
        <v>21</v>
      </c>
      <c r="F501" s="5" t="s">
        <v>218</v>
      </c>
      <c r="G501" s="5" t="s">
        <v>218</v>
      </c>
      <c r="H501" s="16"/>
      <c r="I501" s="8" t="s">
        <v>26</v>
      </c>
      <c r="J501" s="16" t="s">
        <v>799</v>
      </c>
      <c r="K501" s="9">
        <v>0</v>
      </c>
      <c r="L501" s="10">
        <v>0</v>
      </c>
      <c r="M501" s="10"/>
      <c r="N501" s="9">
        <v>41.730000000000004</v>
      </c>
      <c r="O501" s="10">
        <v>0</v>
      </c>
      <c r="P501" s="10"/>
      <c r="Q501" s="9">
        <v>0</v>
      </c>
      <c r="R501" s="10">
        <v>0</v>
      </c>
      <c r="S501" s="10"/>
      <c r="T501" s="9">
        <v>0</v>
      </c>
      <c r="U501" s="10">
        <v>0</v>
      </c>
      <c r="V501" s="10"/>
      <c r="W501" s="7" t="s">
        <v>220</v>
      </c>
      <c r="X501" s="7" t="s">
        <v>205</v>
      </c>
      <c r="Y501" s="8"/>
      <c r="Z501" s="8" t="s">
        <v>797</v>
      </c>
      <c r="AA501" s="8"/>
    </row>
    <row r="502" spans="2:27" s="3" customFormat="1" ht="12">
      <c r="B502" s="12" t="s">
        <v>104</v>
      </c>
      <c r="C502" s="5" t="s">
        <v>28</v>
      </c>
      <c r="D502" s="5" t="s">
        <v>2</v>
      </c>
      <c r="E502" s="5" t="s">
        <v>15</v>
      </c>
      <c r="F502" s="5" t="s">
        <v>187</v>
      </c>
      <c r="G502" s="5" t="s">
        <v>13</v>
      </c>
      <c r="H502" s="12"/>
      <c r="I502" s="12" t="s">
        <v>14</v>
      </c>
      <c r="J502" s="12" t="s">
        <v>235</v>
      </c>
      <c r="K502" s="13"/>
      <c r="L502" s="14"/>
      <c r="M502" s="14"/>
      <c r="N502" s="13">
        <v>100.9</v>
      </c>
      <c r="O502" s="14"/>
      <c r="P502" s="14"/>
      <c r="Q502" s="13"/>
      <c r="R502" s="14"/>
      <c r="S502" s="14"/>
      <c r="T502" s="13"/>
      <c r="U502" s="14"/>
      <c r="V502" s="14"/>
      <c r="W502" s="5" t="s">
        <v>213</v>
      </c>
      <c r="X502" s="7" t="s">
        <v>214</v>
      </c>
      <c r="Y502" s="6"/>
      <c r="Z502" s="12"/>
      <c r="AA502" s="15"/>
    </row>
    <row r="503" spans="2:27" s="3" customFormat="1" ht="12">
      <c r="B503" s="12" t="s">
        <v>104</v>
      </c>
      <c r="C503" s="5" t="s">
        <v>30</v>
      </c>
      <c r="D503" s="5" t="s">
        <v>2</v>
      </c>
      <c r="E503" s="5" t="s">
        <v>12</v>
      </c>
      <c r="F503" s="7" t="s">
        <v>26</v>
      </c>
      <c r="G503" s="7" t="s">
        <v>26</v>
      </c>
      <c r="H503" s="12"/>
      <c r="I503" s="12" t="s">
        <v>339</v>
      </c>
      <c r="J503" s="12" t="s">
        <v>641</v>
      </c>
      <c r="K503" s="13">
        <v>180</v>
      </c>
      <c r="L503" s="14"/>
      <c r="M503" s="14"/>
      <c r="N503" s="13"/>
      <c r="O503" s="14"/>
      <c r="P503" s="14"/>
      <c r="Q503" s="13"/>
      <c r="R503" s="14"/>
      <c r="S503" s="14"/>
      <c r="T503" s="13"/>
      <c r="U503" s="14"/>
      <c r="V503" s="14"/>
      <c r="W503" s="5" t="s">
        <v>220</v>
      </c>
      <c r="X503" s="5" t="s">
        <v>205</v>
      </c>
      <c r="Y503" s="6"/>
      <c r="Z503" s="12" t="s">
        <v>454</v>
      </c>
      <c r="AA503" s="15"/>
    </row>
    <row r="504" spans="2:27" s="3" customFormat="1" ht="12">
      <c r="B504" s="12" t="s">
        <v>104</v>
      </c>
      <c r="C504" s="5" t="s">
        <v>30</v>
      </c>
      <c r="D504" s="5" t="s">
        <v>2</v>
      </c>
      <c r="E504" s="5" t="s">
        <v>191</v>
      </c>
      <c r="F504" s="5" t="s">
        <v>218</v>
      </c>
      <c r="G504" s="5" t="s">
        <v>218</v>
      </c>
      <c r="H504" s="12"/>
      <c r="I504" s="12" t="s">
        <v>350</v>
      </c>
      <c r="J504" s="12" t="s">
        <v>642</v>
      </c>
      <c r="K504" s="13">
        <v>110.175</v>
      </c>
      <c r="L504" s="14"/>
      <c r="M504" s="14"/>
      <c r="N504" s="13"/>
      <c r="O504" s="14"/>
      <c r="P504" s="14"/>
      <c r="Q504" s="13"/>
      <c r="R504" s="14"/>
      <c r="S504" s="14"/>
      <c r="T504" s="13">
        <v>110.175</v>
      </c>
      <c r="U504" s="14"/>
      <c r="V504" s="14"/>
      <c r="W504" s="5" t="s">
        <v>220</v>
      </c>
      <c r="X504" s="5" t="s">
        <v>214</v>
      </c>
      <c r="Y504" s="6"/>
      <c r="Z504" s="12" t="s">
        <v>396</v>
      </c>
      <c r="AA504" s="15"/>
    </row>
    <row r="505" spans="2:27" s="3" customFormat="1" ht="12">
      <c r="B505" s="12" t="s">
        <v>104</v>
      </c>
      <c r="C505" s="7" t="s">
        <v>31</v>
      </c>
      <c r="D505" s="5" t="s">
        <v>2</v>
      </c>
      <c r="E505" s="5" t="s">
        <v>191</v>
      </c>
      <c r="F505" s="5" t="s">
        <v>218</v>
      </c>
      <c r="G505" s="5" t="s">
        <v>218</v>
      </c>
      <c r="H505" s="16"/>
      <c r="I505" s="8" t="s">
        <v>14</v>
      </c>
      <c r="J505" s="16" t="s">
        <v>805</v>
      </c>
      <c r="K505" s="9">
        <v>42.51</v>
      </c>
      <c r="L505" s="10">
        <v>0</v>
      </c>
      <c r="M505" s="10">
        <v>2.45028</v>
      </c>
      <c r="N505" s="9">
        <v>0</v>
      </c>
      <c r="O505" s="10">
        <v>0</v>
      </c>
      <c r="P505" s="10">
        <v>0</v>
      </c>
      <c r="Q505" s="9">
        <v>0</v>
      </c>
      <c r="R505" s="10">
        <v>0</v>
      </c>
      <c r="S505" s="10">
        <v>0</v>
      </c>
      <c r="T505" s="9">
        <v>99.19000000000001</v>
      </c>
      <c r="U505" s="10">
        <v>0</v>
      </c>
      <c r="V505" s="10">
        <v>5.717320000000001</v>
      </c>
      <c r="W505" s="7" t="s">
        <v>220</v>
      </c>
      <c r="X505" s="7" t="s">
        <v>214</v>
      </c>
      <c r="Y505" s="8"/>
      <c r="Z505" s="8" t="s">
        <v>797</v>
      </c>
      <c r="AA505" s="8" t="s">
        <v>828</v>
      </c>
    </row>
    <row r="506" spans="2:27" s="3" customFormat="1" ht="12">
      <c r="B506" s="12" t="s">
        <v>105</v>
      </c>
      <c r="C506" s="5" t="s">
        <v>30</v>
      </c>
      <c r="D506" s="5" t="s">
        <v>2</v>
      </c>
      <c r="E506" s="5" t="s">
        <v>15</v>
      </c>
      <c r="F506" s="5" t="s">
        <v>187</v>
      </c>
      <c r="G506" s="7" t="s">
        <v>13</v>
      </c>
      <c r="H506" s="12"/>
      <c r="I506" s="12" t="s">
        <v>364</v>
      </c>
      <c r="J506" s="12" t="s">
        <v>643</v>
      </c>
      <c r="K506" s="13"/>
      <c r="L506" s="14"/>
      <c r="M506" s="14"/>
      <c r="N506" s="13">
        <v>53.11</v>
      </c>
      <c r="O506" s="14">
        <v>0.003</v>
      </c>
      <c r="P506" s="14"/>
      <c r="Q506" s="13"/>
      <c r="R506" s="14"/>
      <c r="S506" s="14"/>
      <c r="T506" s="13">
        <v>5.933</v>
      </c>
      <c r="U506" s="14">
        <v>0.0003</v>
      </c>
      <c r="V506" s="14"/>
      <c r="W506" s="5" t="s">
        <v>213</v>
      </c>
      <c r="X506" s="5" t="s">
        <v>214</v>
      </c>
      <c r="Y506" s="6"/>
      <c r="Z506" s="12" t="s">
        <v>373</v>
      </c>
      <c r="AA506" s="15"/>
    </row>
    <row r="507" spans="2:27" s="3" customFormat="1" ht="12">
      <c r="B507" s="12" t="s">
        <v>105</v>
      </c>
      <c r="C507" s="5" t="s">
        <v>30</v>
      </c>
      <c r="D507" s="5" t="s">
        <v>2</v>
      </c>
      <c r="E507" s="5" t="s">
        <v>20</v>
      </c>
      <c r="F507" s="5" t="s">
        <v>187</v>
      </c>
      <c r="G507" s="5" t="s">
        <v>13</v>
      </c>
      <c r="H507" s="12"/>
      <c r="I507" s="12" t="s">
        <v>362</v>
      </c>
      <c r="J507" s="12"/>
      <c r="K507" s="13"/>
      <c r="L507" s="14"/>
      <c r="M507" s="14"/>
      <c r="N507" s="13">
        <v>113</v>
      </c>
      <c r="O507" s="14"/>
      <c r="P507" s="14"/>
      <c r="Q507" s="13"/>
      <c r="R507" s="14"/>
      <c r="S507" s="14"/>
      <c r="T507" s="13"/>
      <c r="U507" s="14"/>
      <c r="V507" s="14"/>
      <c r="W507" s="5" t="s">
        <v>220</v>
      </c>
      <c r="X507" s="5" t="s">
        <v>214</v>
      </c>
      <c r="Y507" s="6"/>
      <c r="Z507" s="12" t="s">
        <v>363</v>
      </c>
      <c r="AA507" s="15"/>
    </row>
    <row r="508" spans="2:27" s="3" customFormat="1" ht="12">
      <c r="B508" s="12" t="s">
        <v>105</v>
      </c>
      <c r="C508" s="5" t="s">
        <v>30</v>
      </c>
      <c r="D508" s="5" t="s">
        <v>2</v>
      </c>
      <c r="E508" s="5" t="s">
        <v>12</v>
      </c>
      <c r="F508" s="7" t="s">
        <v>26</v>
      </c>
      <c r="G508" s="7" t="s">
        <v>26</v>
      </c>
      <c r="H508" s="12"/>
      <c r="I508" s="12" t="s">
        <v>339</v>
      </c>
      <c r="J508" s="12" t="s">
        <v>644</v>
      </c>
      <c r="K508" s="13">
        <v>180</v>
      </c>
      <c r="L508" s="14"/>
      <c r="M508" s="14"/>
      <c r="N508" s="13"/>
      <c r="O508" s="14"/>
      <c r="P508" s="14"/>
      <c r="Q508" s="13"/>
      <c r="R508" s="14"/>
      <c r="S508" s="14"/>
      <c r="T508" s="13"/>
      <c r="U508" s="14"/>
      <c r="V508" s="14"/>
      <c r="W508" s="5" t="s">
        <v>220</v>
      </c>
      <c r="X508" s="5" t="s">
        <v>205</v>
      </c>
      <c r="Y508" s="6"/>
      <c r="Z508" s="12" t="s">
        <v>645</v>
      </c>
      <c r="AA508" s="15"/>
    </row>
    <row r="509" spans="2:27" s="3" customFormat="1" ht="12">
      <c r="B509" s="12" t="s">
        <v>105</v>
      </c>
      <c r="C509" s="5" t="s">
        <v>30</v>
      </c>
      <c r="D509" s="5" t="s">
        <v>2</v>
      </c>
      <c r="E509" s="5" t="s">
        <v>191</v>
      </c>
      <c r="F509" s="5" t="s">
        <v>218</v>
      </c>
      <c r="G509" s="5" t="s">
        <v>218</v>
      </c>
      <c r="H509" s="12"/>
      <c r="I509" s="12" t="s">
        <v>350</v>
      </c>
      <c r="J509" s="12" t="s">
        <v>646</v>
      </c>
      <c r="K509" s="13">
        <v>76.275</v>
      </c>
      <c r="L509" s="14"/>
      <c r="M509" s="14"/>
      <c r="N509" s="13"/>
      <c r="O509" s="14"/>
      <c r="P509" s="14"/>
      <c r="Q509" s="13"/>
      <c r="R509" s="14"/>
      <c r="S509" s="14"/>
      <c r="T509" s="13">
        <v>76.275</v>
      </c>
      <c r="U509" s="14"/>
      <c r="V509" s="14"/>
      <c r="W509" s="5" t="s">
        <v>220</v>
      </c>
      <c r="X509" s="5" t="s">
        <v>214</v>
      </c>
      <c r="Y509" s="6"/>
      <c r="Z509" s="12" t="s">
        <v>426</v>
      </c>
      <c r="AA509" s="15"/>
    </row>
    <row r="510" spans="1:27" s="3" customFormat="1" ht="12">
      <c r="A510" s="3" t="s">
        <v>240</v>
      </c>
      <c r="B510" s="12" t="s">
        <v>106</v>
      </c>
      <c r="C510" s="5" t="s">
        <v>35</v>
      </c>
      <c r="D510" s="5" t="s">
        <v>2</v>
      </c>
      <c r="E510" s="5" t="s">
        <v>15</v>
      </c>
      <c r="F510" s="5" t="s">
        <v>187</v>
      </c>
      <c r="G510" s="5" t="s">
        <v>13</v>
      </c>
      <c r="H510" s="12" t="s">
        <v>151</v>
      </c>
      <c r="I510" s="12"/>
      <c r="J510" s="12" t="s">
        <v>241</v>
      </c>
      <c r="K510" s="13">
        <v>137.34</v>
      </c>
      <c r="L510" s="14">
        <f>126000/540000*0.63</f>
        <v>0.147</v>
      </c>
      <c r="M510" s="14">
        <v>0</v>
      </c>
      <c r="N510" s="13">
        <v>0</v>
      </c>
      <c r="O510" s="14">
        <v>0</v>
      </c>
      <c r="P510" s="14">
        <v>0</v>
      </c>
      <c r="Q510" s="13">
        <v>0</v>
      </c>
      <c r="R510" s="14">
        <v>0</v>
      </c>
      <c r="S510" s="14">
        <v>0</v>
      </c>
      <c r="T510" s="13">
        <v>0</v>
      </c>
      <c r="U510" s="14">
        <v>0</v>
      </c>
      <c r="V510" s="14">
        <v>0</v>
      </c>
      <c r="W510" s="5" t="s">
        <v>213</v>
      </c>
      <c r="X510" s="5" t="s">
        <v>214</v>
      </c>
      <c r="Y510" s="6" t="s">
        <v>151</v>
      </c>
      <c r="Z510" s="12" t="s">
        <v>311</v>
      </c>
      <c r="AA510" s="15"/>
    </row>
    <row r="511" spans="1:27" s="3" customFormat="1" ht="12">
      <c r="A511" s="3" t="s">
        <v>257</v>
      </c>
      <c r="B511" s="12" t="s">
        <v>106</v>
      </c>
      <c r="C511" s="5" t="s">
        <v>35</v>
      </c>
      <c r="D511" s="5" t="s">
        <v>2</v>
      </c>
      <c r="E511" s="5" t="s">
        <v>21</v>
      </c>
      <c r="F511" s="5" t="s">
        <v>218</v>
      </c>
      <c r="G511" s="5" t="s">
        <v>218</v>
      </c>
      <c r="H511" s="12" t="s">
        <v>151</v>
      </c>
      <c r="I511" s="12"/>
      <c r="J511" s="12" t="s">
        <v>258</v>
      </c>
      <c r="K511" s="13">
        <v>0</v>
      </c>
      <c r="L511" s="14">
        <v>0</v>
      </c>
      <c r="M511" s="14">
        <v>0</v>
      </c>
      <c r="N511" s="13">
        <f>37450/1000</f>
        <v>37.45</v>
      </c>
      <c r="O511" s="14">
        <v>0</v>
      </c>
      <c r="P511" s="14">
        <v>0</v>
      </c>
      <c r="Q511" s="13">
        <v>0</v>
      </c>
      <c r="R511" s="14">
        <v>0</v>
      </c>
      <c r="S511" s="14">
        <v>0</v>
      </c>
      <c r="T511" s="13">
        <v>0</v>
      </c>
      <c r="U511" s="14">
        <v>0</v>
      </c>
      <c r="V511" s="14">
        <v>0</v>
      </c>
      <c r="W511" s="5" t="s">
        <v>220</v>
      </c>
      <c r="X511" s="5" t="s">
        <v>205</v>
      </c>
      <c r="Y511" s="6" t="s">
        <v>151</v>
      </c>
      <c r="Z511" s="12" t="s">
        <v>312</v>
      </c>
      <c r="AA511" s="15"/>
    </row>
    <row r="512" spans="2:27" s="3" customFormat="1" ht="12">
      <c r="B512" s="12" t="s">
        <v>106</v>
      </c>
      <c r="C512" s="5" t="s">
        <v>30</v>
      </c>
      <c r="D512" s="5" t="s">
        <v>2</v>
      </c>
      <c r="E512" s="5" t="s">
        <v>15</v>
      </c>
      <c r="F512" s="5" t="s">
        <v>187</v>
      </c>
      <c r="G512" s="5" t="s">
        <v>187</v>
      </c>
      <c r="H512" s="12"/>
      <c r="I512" s="12" t="s">
        <v>364</v>
      </c>
      <c r="J512" s="12" t="s">
        <v>647</v>
      </c>
      <c r="K512" s="13">
        <v>75.71</v>
      </c>
      <c r="L512" s="14">
        <v>0.08</v>
      </c>
      <c r="M512" s="14"/>
      <c r="N512" s="13"/>
      <c r="O512" s="14"/>
      <c r="P512" s="14"/>
      <c r="Q512" s="13">
        <v>84.75</v>
      </c>
      <c r="R512" s="14">
        <v>0.09</v>
      </c>
      <c r="S512" s="14"/>
      <c r="T512" s="13">
        <v>61.02</v>
      </c>
      <c r="U512" s="14">
        <v>0.06</v>
      </c>
      <c r="V512" s="14"/>
      <c r="W512" s="5" t="s">
        <v>213</v>
      </c>
      <c r="X512" s="5" t="s">
        <v>214</v>
      </c>
      <c r="Y512" s="6"/>
      <c r="Z512" s="12" t="s">
        <v>373</v>
      </c>
      <c r="AA512" s="15"/>
    </row>
    <row r="513" spans="2:27" s="3" customFormat="1" ht="12">
      <c r="B513" s="12" t="s">
        <v>106</v>
      </c>
      <c r="C513" s="5" t="s">
        <v>30</v>
      </c>
      <c r="D513" s="5" t="s">
        <v>2</v>
      </c>
      <c r="E513" s="5" t="s">
        <v>20</v>
      </c>
      <c r="F513" s="5" t="s">
        <v>187</v>
      </c>
      <c r="G513" s="5" t="s">
        <v>13</v>
      </c>
      <c r="H513" s="12"/>
      <c r="I513" s="12" t="s">
        <v>362</v>
      </c>
      <c r="J513" s="12"/>
      <c r="K513" s="13">
        <v>113</v>
      </c>
      <c r="L513" s="14"/>
      <c r="M513" s="14"/>
      <c r="N513" s="13"/>
      <c r="O513" s="14"/>
      <c r="P513" s="14"/>
      <c r="Q513" s="13"/>
      <c r="R513" s="14"/>
      <c r="S513" s="14"/>
      <c r="T513" s="13"/>
      <c r="U513" s="14"/>
      <c r="V513" s="14"/>
      <c r="W513" s="5" t="s">
        <v>220</v>
      </c>
      <c r="X513" s="5" t="s">
        <v>214</v>
      </c>
      <c r="Y513" s="6"/>
      <c r="Z513" s="12" t="s">
        <v>363</v>
      </c>
      <c r="AA513" s="15"/>
    </row>
    <row r="514" spans="2:27" s="3" customFormat="1" ht="12">
      <c r="B514" s="12" t="s">
        <v>106</v>
      </c>
      <c r="C514" s="5" t="s">
        <v>30</v>
      </c>
      <c r="D514" s="5" t="s">
        <v>2</v>
      </c>
      <c r="E514" s="5" t="s">
        <v>12</v>
      </c>
      <c r="F514" s="7" t="s">
        <v>26</v>
      </c>
      <c r="G514" s="7" t="s">
        <v>26</v>
      </c>
      <c r="H514" s="12"/>
      <c r="I514" s="12" t="s">
        <v>339</v>
      </c>
      <c r="J514" s="12" t="s">
        <v>648</v>
      </c>
      <c r="K514" s="13">
        <v>180</v>
      </c>
      <c r="L514" s="14"/>
      <c r="M514" s="14"/>
      <c r="N514" s="13"/>
      <c r="O514" s="14"/>
      <c r="P514" s="14"/>
      <c r="Q514" s="13"/>
      <c r="R514" s="14"/>
      <c r="S514" s="14"/>
      <c r="T514" s="13"/>
      <c r="U514" s="14"/>
      <c r="V514" s="14"/>
      <c r="W514" s="5" t="s">
        <v>220</v>
      </c>
      <c r="X514" s="5" t="s">
        <v>205</v>
      </c>
      <c r="Y514" s="6"/>
      <c r="Z514" s="12" t="s">
        <v>649</v>
      </c>
      <c r="AA514" s="15"/>
    </row>
    <row r="515" spans="2:27" s="3" customFormat="1" ht="12">
      <c r="B515" s="12" t="s">
        <v>106</v>
      </c>
      <c r="C515" s="5" t="s">
        <v>30</v>
      </c>
      <c r="D515" s="5" t="s">
        <v>2</v>
      </c>
      <c r="E515" s="5" t="s">
        <v>21</v>
      </c>
      <c r="F515" s="5" t="s">
        <v>218</v>
      </c>
      <c r="G515" s="5" t="s">
        <v>218</v>
      </c>
      <c r="H515" s="12"/>
      <c r="I515" s="12" t="s">
        <v>342</v>
      </c>
      <c r="J515" s="12" t="s">
        <v>650</v>
      </c>
      <c r="K515" s="13"/>
      <c r="L515" s="14"/>
      <c r="M515" s="14"/>
      <c r="N515" s="13">
        <v>107.34999999999998</v>
      </c>
      <c r="O515" s="14"/>
      <c r="P515" s="14"/>
      <c r="Q515" s="13"/>
      <c r="R515" s="14"/>
      <c r="S515" s="14"/>
      <c r="T515" s="13"/>
      <c r="U515" s="14"/>
      <c r="V515" s="14"/>
      <c r="W515" s="5" t="s">
        <v>220</v>
      </c>
      <c r="X515" s="5" t="s">
        <v>205</v>
      </c>
      <c r="Y515" s="6"/>
      <c r="Z515" s="12" t="s">
        <v>651</v>
      </c>
      <c r="AA515" s="15"/>
    </row>
    <row r="516" spans="2:27" s="3" customFormat="1" ht="12">
      <c r="B516" s="12" t="s">
        <v>107</v>
      </c>
      <c r="C516" s="5" t="s">
        <v>30</v>
      </c>
      <c r="D516" s="5" t="s">
        <v>2</v>
      </c>
      <c r="E516" s="5" t="s">
        <v>15</v>
      </c>
      <c r="F516" s="5" t="s">
        <v>187</v>
      </c>
      <c r="G516" s="7" t="s">
        <v>13</v>
      </c>
      <c r="H516" s="12"/>
      <c r="I516" s="12" t="s">
        <v>364</v>
      </c>
      <c r="J516" s="12" t="s">
        <v>652</v>
      </c>
      <c r="K516" s="13"/>
      <c r="L516" s="14"/>
      <c r="M516" s="14"/>
      <c r="N516" s="13"/>
      <c r="O516" s="14"/>
      <c r="P516" s="14"/>
      <c r="Q516" s="13">
        <v>69.183</v>
      </c>
      <c r="R516" s="14">
        <v>0.39</v>
      </c>
      <c r="S516" s="14"/>
      <c r="T516" s="13">
        <v>22.167</v>
      </c>
      <c r="U516" s="14">
        <v>0.12</v>
      </c>
      <c r="V516" s="14"/>
      <c r="W516" s="5" t="s">
        <v>213</v>
      </c>
      <c r="X516" s="5" t="s">
        <v>214</v>
      </c>
      <c r="Y516" s="6"/>
      <c r="Z516" s="12" t="s">
        <v>373</v>
      </c>
      <c r="AA516" s="15"/>
    </row>
    <row r="517" spans="2:27" s="3" customFormat="1" ht="12">
      <c r="B517" s="12" t="s">
        <v>107</v>
      </c>
      <c r="C517" s="5" t="s">
        <v>30</v>
      </c>
      <c r="D517" s="5" t="s">
        <v>2</v>
      </c>
      <c r="E517" s="5" t="s">
        <v>12</v>
      </c>
      <c r="F517" s="7" t="s">
        <v>26</v>
      </c>
      <c r="G517" s="7" t="s">
        <v>26</v>
      </c>
      <c r="H517" s="12"/>
      <c r="I517" s="12" t="s">
        <v>339</v>
      </c>
      <c r="J517" s="12" t="s">
        <v>653</v>
      </c>
      <c r="K517" s="13"/>
      <c r="L517" s="14"/>
      <c r="M517" s="14"/>
      <c r="N517" s="13"/>
      <c r="O517" s="14"/>
      <c r="P517" s="14"/>
      <c r="Q517" s="13">
        <v>180</v>
      </c>
      <c r="R517" s="14"/>
      <c r="S517" s="14"/>
      <c r="T517" s="13"/>
      <c r="U517" s="14"/>
      <c r="V517" s="14"/>
      <c r="W517" s="5" t="s">
        <v>220</v>
      </c>
      <c r="X517" s="5" t="s">
        <v>205</v>
      </c>
      <c r="Y517" s="6"/>
      <c r="Z517" s="12" t="s">
        <v>429</v>
      </c>
      <c r="AA517" s="15"/>
    </row>
    <row r="518" spans="2:27" s="3" customFormat="1" ht="12">
      <c r="B518" s="12" t="s">
        <v>107</v>
      </c>
      <c r="C518" s="5" t="s">
        <v>30</v>
      </c>
      <c r="D518" s="5" t="s">
        <v>2</v>
      </c>
      <c r="E518" s="5" t="s">
        <v>191</v>
      </c>
      <c r="F518" s="5" t="s">
        <v>218</v>
      </c>
      <c r="G518" s="5" t="s">
        <v>218</v>
      </c>
      <c r="H518" s="12"/>
      <c r="I518" s="12" t="s">
        <v>350</v>
      </c>
      <c r="J518" s="12" t="s">
        <v>654</v>
      </c>
      <c r="K518" s="13"/>
      <c r="L518" s="14"/>
      <c r="M518" s="14"/>
      <c r="N518" s="13"/>
      <c r="O518" s="14"/>
      <c r="P518" s="14"/>
      <c r="Q518" s="13">
        <v>90.4</v>
      </c>
      <c r="R518" s="14"/>
      <c r="S518" s="14"/>
      <c r="T518" s="13">
        <v>31.075</v>
      </c>
      <c r="U518" s="14"/>
      <c r="V518" s="14"/>
      <c r="W518" s="5" t="s">
        <v>220</v>
      </c>
      <c r="X518" s="5" t="s">
        <v>214</v>
      </c>
      <c r="Y518" s="6"/>
      <c r="Z518" s="12" t="s">
        <v>352</v>
      </c>
      <c r="AA518" s="15"/>
    </row>
    <row r="519" spans="2:27" s="3" customFormat="1" ht="12">
      <c r="B519" s="12" t="s">
        <v>107</v>
      </c>
      <c r="C519" s="7" t="s">
        <v>31</v>
      </c>
      <c r="D519" s="5" t="s">
        <v>2</v>
      </c>
      <c r="E519" s="5" t="s">
        <v>15</v>
      </c>
      <c r="F519" s="5" t="s">
        <v>187</v>
      </c>
      <c r="G519" s="7" t="s">
        <v>13</v>
      </c>
      <c r="H519" s="16"/>
      <c r="I519" s="8" t="s">
        <v>14</v>
      </c>
      <c r="J519" s="16" t="s">
        <v>796</v>
      </c>
      <c r="K519" s="9">
        <v>0</v>
      </c>
      <c r="L519" s="10">
        <v>0</v>
      </c>
      <c r="M519" s="10"/>
      <c r="N519" s="9">
        <v>0</v>
      </c>
      <c r="O519" s="10">
        <v>0</v>
      </c>
      <c r="P519" s="10"/>
      <c r="Q519" s="9">
        <v>122.275</v>
      </c>
      <c r="R519" s="10">
        <v>0.7273625693430658</v>
      </c>
      <c r="S519" s="10"/>
      <c r="T519" s="9">
        <v>41.606</v>
      </c>
      <c r="U519" s="10">
        <v>0.24749524087591243</v>
      </c>
      <c r="V519" s="10"/>
      <c r="W519" s="7" t="s">
        <v>213</v>
      </c>
      <c r="X519" s="7" t="s">
        <v>214</v>
      </c>
      <c r="Y519" s="8"/>
      <c r="Z519" s="8" t="s">
        <v>797</v>
      </c>
      <c r="AA519" s="8"/>
    </row>
    <row r="520" spans="2:27" s="3" customFormat="1" ht="12">
      <c r="B520" s="12" t="s">
        <v>107</v>
      </c>
      <c r="C520" s="7" t="s">
        <v>31</v>
      </c>
      <c r="D520" s="5" t="s">
        <v>2</v>
      </c>
      <c r="E520" s="5" t="s">
        <v>191</v>
      </c>
      <c r="F520" s="5" t="s">
        <v>218</v>
      </c>
      <c r="G520" s="5" t="s">
        <v>218</v>
      </c>
      <c r="H520" s="16"/>
      <c r="I520" s="8" t="s">
        <v>14</v>
      </c>
      <c r="J520" s="16" t="s">
        <v>805</v>
      </c>
      <c r="K520" s="9">
        <v>0</v>
      </c>
      <c r="L520" s="10">
        <v>0</v>
      </c>
      <c r="M520" s="10">
        <v>0</v>
      </c>
      <c r="N520" s="9">
        <v>0</v>
      </c>
      <c r="O520" s="10">
        <v>0</v>
      </c>
      <c r="P520" s="10">
        <v>0</v>
      </c>
      <c r="Q520" s="9">
        <v>89.88000000000001</v>
      </c>
      <c r="R520" s="10">
        <v>0</v>
      </c>
      <c r="S520" s="10">
        <v>5.545550769230769</v>
      </c>
      <c r="T520" s="9">
        <v>39.055</v>
      </c>
      <c r="U520" s="10">
        <v>0</v>
      </c>
      <c r="V520" s="10">
        <v>2.409673846153846</v>
      </c>
      <c r="W520" s="7" t="s">
        <v>220</v>
      </c>
      <c r="X520" s="7" t="s">
        <v>214</v>
      </c>
      <c r="Y520" s="8"/>
      <c r="Z520" s="8" t="s">
        <v>808</v>
      </c>
      <c r="AA520" s="8" t="s">
        <v>856</v>
      </c>
    </row>
    <row r="521" spans="2:27" s="3" customFormat="1" ht="12">
      <c r="B521" s="12" t="s">
        <v>171</v>
      </c>
      <c r="C521" s="5" t="s">
        <v>30</v>
      </c>
      <c r="D521" s="5" t="s">
        <v>2</v>
      </c>
      <c r="E521" s="5" t="s">
        <v>15</v>
      </c>
      <c r="F521" s="5" t="s">
        <v>187</v>
      </c>
      <c r="G521" s="7" t="s">
        <v>13</v>
      </c>
      <c r="H521" s="12"/>
      <c r="I521" s="12" t="s">
        <v>364</v>
      </c>
      <c r="J521" s="12" t="s">
        <v>655</v>
      </c>
      <c r="K521" s="13"/>
      <c r="L521" s="14"/>
      <c r="M521" s="14"/>
      <c r="N521" s="13">
        <v>95.485</v>
      </c>
      <c r="O521" s="14">
        <v>0.84</v>
      </c>
      <c r="P521" s="14"/>
      <c r="Q521" s="13"/>
      <c r="R521" s="14"/>
      <c r="S521" s="14"/>
      <c r="T521" s="13">
        <v>172.325</v>
      </c>
      <c r="U521" s="14">
        <v>1.52</v>
      </c>
      <c r="V521" s="14"/>
      <c r="W521" s="5" t="s">
        <v>213</v>
      </c>
      <c r="X521" s="5" t="s">
        <v>214</v>
      </c>
      <c r="Y521" s="6"/>
      <c r="Z521" s="12" t="s">
        <v>373</v>
      </c>
      <c r="AA521" s="15"/>
    </row>
    <row r="522" spans="2:27" s="3" customFormat="1" ht="12">
      <c r="B522" s="12" t="s">
        <v>171</v>
      </c>
      <c r="C522" s="5" t="s">
        <v>30</v>
      </c>
      <c r="D522" s="5" t="s">
        <v>2</v>
      </c>
      <c r="E522" s="5" t="s">
        <v>20</v>
      </c>
      <c r="F522" s="5" t="s">
        <v>187</v>
      </c>
      <c r="G522" s="5" t="s">
        <v>13</v>
      </c>
      <c r="H522" s="12"/>
      <c r="I522" s="12" t="s">
        <v>362</v>
      </c>
      <c r="J522" s="12"/>
      <c r="K522" s="13"/>
      <c r="L522" s="14"/>
      <c r="M522" s="14"/>
      <c r="N522" s="13">
        <v>40.68</v>
      </c>
      <c r="O522" s="14"/>
      <c r="P522" s="14"/>
      <c r="Q522" s="13"/>
      <c r="R522" s="14"/>
      <c r="S522" s="14"/>
      <c r="T522" s="13"/>
      <c r="U522" s="14"/>
      <c r="V522" s="14"/>
      <c r="W522" s="5" t="s">
        <v>220</v>
      </c>
      <c r="X522" s="5" t="s">
        <v>214</v>
      </c>
      <c r="Y522" s="6"/>
      <c r="Z522" s="12" t="s">
        <v>349</v>
      </c>
      <c r="AA522" s="15"/>
    </row>
    <row r="523" spans="2:27" s="3" customFormat="1" ht="12">
      <c r="B523" s="12" t="s">
        <v>171</v>
      </c>
      <c r="C523" s="5" t="s">
        <v>30</v>
      </c>
      <c r="D523" s="5" t="s">
        <v>2</v>
      </c>
      <c r="E523" s="5" t="s">
        <v>12</v>
      </c>
      <c r="F523" s="7" t="s">
        <v>26</v>
      </c>
      <c r="G523" s="7" t="s">
        <v>26</v>
      </c>
      <c r="H523" s="12"/>
      <c r="I523" s="12" t="s">
        <v>339</v>
      </c>
      <c r="J523" s="12" t="s">
        <v>656</v>
      </c>
      <c r="K523" s="13">
        <v>180</v>
      </c>
      <c r="L523" s="14"/>
      <c r="M523" s="14"/>
      <c r="N523" s="13"/>
      <c r="O523" s="14"/>
      <c r="P523" s="14"/>
      <c r="Q523" s="13"/>
      <c r="R523" s="14"/>
      <c r="S523" s="14"/>
      <c r="T523" s="13"/>
      <c r="U523" s="14"/>
      <c r="V523" s="14"/>
      <c r="W523" s="5" t="s">
        <v>220</v>
      </c>
      <c r="X523" s="5" t="s">
        <v>205</v>
      </c>
      <c r="Y523" s="6"/>
      <c r="Z523" s="12" t="s">
        <v>355</v>
      </c>
      <c r="AA523" s="15"/>
    </row>
    <row r="524" spans="2:27" s="3" customFormat="1" ht="12">
      <c r="B524" s="12" t="s">
        <v>171</v>
      </c>
      <c r="C524" s="5" t="s">
        <v>30</v>
      </c>
      <c r="D524" s="5" t="s">
        <v>2</v>
      </c>
      <c r="E524" s="5" t="s">
        <v>191</v>
      </c>
      <c r="F524" s="5" t="s">
        <v>218</v>
      </c>
      <c r="G524" s="5" t="s">
        <v>218</v>
      </c>
      <c r="H524" s="12"/>
      <c r="I524" s="12" t="s">
        <v>350</v>
      </c>
      <c r="J524" s="12" t="s">
        <v>657</v>
      </c>
      <c r="K524" s="13"/>
      <c r="L524" s="14"/>
      <c r="M524" s="14"/>
      <c r="N524" s="13"/>
      <c r="O524" s="14"/>
      <c r="P524" s="14"/>
      <c r="Q524" s="13">
        <v>50.85</v>
      </c>
      <c r="R524" s="14"/>
      <c r="S524" s="14"/>
      <c r="T524" s="13">
        <v>56.5</v>
      </c>
      <c r="U524" s="14"/>
      <c r="V524" s="14"/>
      <c r="W524" s="5" t="s">
        <v>220</v>
      </c>
      <c r="X524" s="5" t="s">
        <v>214</v>
      </c>
      <c r="Y524" s="6"/>
      <c r="Z524" s="12" t="s">
        <v>658</v>
      </c>
      <c r="AA524" s="15"/>
    </row>
    <row r="525" spans="2:27" s="3" customFormat="1" ht="12">
      <c r="B525" s="12" t="s">
        <v>171</v>
      </c>
      <c r="C525" s="7" t="s">
        <v>31</v>
      </c>
      <c r="D525" s="5" t="s">
        <v>2</v>
      </c>
      <c r="E525" s="5" t="s">
        <v>15</v>
      </c>
      <c r="F525" s="5" t="s">
        <v>187</v>
      </c>
      <c r="G525" s="7" t="s">
        <v>13</v>
      </c>
      <c r="H525" s="16"/>
      <c r="I525" s="8" t="s">
        <v>14</v>
      </c>
      <c r="J525" s="16" t="s">
        <v>796</v>
      </c>
      <c r="K525" s="9">
        <v>0</v>
      </c>
      <c r="L525" s="10">
        <v>0</v>
      </c>
      <c r="M525" s="10"/>
      <c r="N525" s="9">
        <v>177.62</v>
      </c>
      <c r="O525" s="10">
        <v>1.65680769230769</v>
      </c>
      <c r="P525" s="10"/>
      <c r="Q525" s="9">
        <v>0</v>
      </c>
      <c r="R525" s="10">
        <v>0</v>
      </c>
      <c r="S525" s="10"/>
      <c r="T525" s="9">
        <v>305.485</v>
      </c>
      <c r="U525" s="10">
        <v>2.8495096153846156</v>
      </c>
      <c r="V525" s="10"/>
      <c r="W525" s="7" t="s">
        <v>213</v>
      </c>
      <c r="X525" s="7" t="s">
        <v>214</v>
      </c>
      <c r="Y525" s="8"/>
      <c r="Z525" s="8" t="s">
        <v>801</v>
      </c>
      <c r="AA525" s="8"/>
    </row>
    <row r="526" spans="2:27" s="3" customFormat="1" ht="12">
      <c r="B526" s="12" t="s">
        <v>171</v>
      </c>
      <c r="C526" s="7" t="s">
        <v>31</v>
      </c>
      <c r="D526" s="5" t="s">
        <v>2</v>
      </c>
      <c r="E526" s="5" t="s">
        <v>20</v>
      </c>
      <c r="F526" s="5" t="s">
        <v>187</v>
      </c>
      <c r="G526" s="5" t="s">
        <v>187</v>
      </c>
      <c r="H526" s="16"/>
      <c r="I526" s="8" t="s">
        <v>796</v>
      </c>
      <c r="J526" s="16" t="s">
        <v>192</v>
      </c>
      <c r="K526" s="9">
        <v>0</v>
      </c>
      <c r="L526" s="10">
        <v>0</v>
      </c>
      <c r="M526" s="10"/>
      <c r="N526" s="9">
        <v>89.88000000000001</v>
      </c>
      <c r="O526" s="10">
        <v>0</v>
      </c>
      <c r="P526" s="10"/>
      <c r="Q526" s="9">
        <v>0</v>
      </c>
      <c r="R526" s="10">
        <v>0</v>
      </c>
      <c r="S526" s="10"/>
      <c r="T526" s="9">
        <v>0</v>
      </c>
      <c r="U526" s="10">
        <v>0</v>
      </c>
      <c r="V526" s="10"/>
      <c r="W526" s="7" t="s">
        <v>220</v>
      </c>
      <c r="X526" s="7" t="s">
        <v>214</v>
      </c>
      <c r="Y526" s="8"/>
      <c r="Z526" s="8" t="s">
        <v>801</v>
      </c>
      <c r="AA526" s="8"/>
    </row>
    <row r="527" spans="2:27" s="3" customFormat="1" ht="12">
      <c r="B527" s="12" t="s">
        <v>171</v>
      </c>
      <c r="C527" s="7" t="s">
        <v>31</v>
      </c>
      <c r="D527" s="5" t="s">
        <v>2</v>
      </c>
      <c r="E527" s="5" t="s">
        <v>191</v>
      </c>
      <c r="F527" s="5" t="s">
        <v>218</v>
      </c>
      <c r="G527" s="5" t="s">
        <v>218</v>
      </c>
      <c r="H527" s="16"/>
      <c r="I527" s="8" t="s">
        <v>14</v>
      </c>
      <c r="J527" s="16" t="s">
        <v>805</v>
      </c>
      <c r="K527" s="9">
        <v>0</v>
      </c>
      <c r="L527" s="10">
        <v>0</v>
      </c>
      <c r="M527" s="10">
        <v>0</v>
      </c>
      <c r="N527" s="9">
        <v>0</v>
      </c>
      <c r="O527" s="10">
        <v>0</v>
      </c>
      <c r="P527" s="10">
        <v>0</v>
      </c>
      <c r="Q527" s="9">
        <v>141.775</v>
      </c>
      <c r="R527" s="10">
        <v>0</v>
      </c>
      <c r="S527" s="10">
        <v>11.781877928162416</v>
      </c>
      <c r="T527" s="9">
        <v>111.815</v>
      </c>
      <c r="U527" s="10">
        <v>0</v>
      </c>
      <c r="V527" s="10">
        <v>9.29212259239979</v>
      </c>
      <c r="W527" s="7" t="s">
        <v>220</v>
      </c>
      <c r="X527" s="7" t="s">
        <v>214</v>
      </c>
      <c r="Y527" s="8"/>
      <c r="Z527" s="8" t="s">
        <v>801</v>
      </c>
      <c r="AA527" s="8" t="s">
        <v>868</v>
      </c>
    </row>
    <row r="528" spans="1:27" s="3" customFormat="1" ht="12">
      <c r="A528" s="3" t="s">
        <v>240</v>
      </c>
      <c r="B528" s="12" t="s">
        <v>108</v>
      </c>
      <c r="C528" s="5" t="s">
        <v>35</v>
      </c>
      <c r="D528" s="5" t="s">
        <v>29</v>
      </c>
      <c r="E528" s="5" t="s">
        <v>15</v>
      </c>
      <c r="F528" s="5" t="s">
        <v>187</v>
      </c>
      <c r="G528" s="5" t="s">
        <v>187</v>
      </c>
      <c r="H528" s="12">
        <v>483.7</v>
      </c>
      <c r="I528" s="12"/>
      <c r="J528" s="12" t="s">
        <v>313</v>
      </c>
      <c r="K528" s="13">
        <v>0</v>
      </c>
      <c r="L528" s="14">
        <v>0</v>
      </c>
      <c r="M528" s="14">
        <v>0</v>
      </c>
      <c r="N528" s="13">
        <f>1723205/1000</f>
        <v>1723.205</v>
      </c>
      <c r="O528" s="14">
        <v>25.40857790144211</v>
      </c>
      <c r="P528" s="14">
        <v>0</v>
      </c>
      <c r="Q528" s="13">
        <v>0</v>
      </c>
      <c r="R528" s="14">
        <v>0</v>
      </c>
      <c r="S528" s="14">
        <v>0</v>
      </c>
      <c r="T528" s="13">
        <v>0</v>
      </c>
      <c r="U528" s="14">
        <v>0</v>
      </c>
      <c r="V528" s="14">
        <v>0</v>
      </c>
      <c r="W528" s="5" t="s">
        <v>213</v>
      </c>
      <c r="X528" s="5" t="s">
        <v>214</v>
      </c>
      <c r="Y528" s="6" t="s">
        <v>151</v>
      </c>
      <c r="Z528" s="12" t="s">
        <v>314</v>
      </c>
      <c r="AA528" s="15"/>
    </row>
    <row r="529" spans="1:27" s="3" customFormat="1" ht="12">
      <c r="A529" s="3" t="s">
        <v>316</v>
      </c>
      <c r="B529" s="12" t="s">
        <v>108</v>
      </c>
      <c r="C529" s="5" t="s">
        <v>35</v>
      </c>
      <c r="D529" s="5" t="s">
        <v>29</v>
      </c>
      <c r="E529" s="5" t="s">
        <v>21</v>
      </c>
      <c r="F529" s="5" t="s">
        <v>187</v>
      </c>
      <c r="G529" s="5" t="s">
        <v>13</v>
      </c>
      <c r="H529" s="12" t="s">
        <v>317</v>
      </c>
      <c r="I529" s="12" t="s">
        <v>318</v>
      </c>
      <c r="J529" s="12" t="s">
        <v>319</v>
      </c>
      <c r="K529" s="13">
        <v>70</v>
      </c>
      <c r="L529" s="14">
        <v>0</v>
      </c>
      <c r="M529" s="14">
        <v>0</v>
      </c>
      <c r="N529" s="13">
        <v>0</v>
      </c>
      <c r="O529" s="14">
        <v>0</v>
      </c>
      <c r="P529" s="14">
        <v>0</v>
      </c>
      <c r="Q529" s="13">
        <v>0</v>
      </c>
      <c r="R529" s="14">
        <v>0</v>
      </c>
      <c r="S529" s="14">
        <v>0</v>
      </c>
      <c r="T529" s="13">
        <v>0</v>
      </c>
      <c r="U529" s="14">
        <v>0</v>
      </c>
      <c r="V529" s="14">
        <v>0</v>
      </c>
      <c r="W529" s="5" t="s">
        <v>220</v>
      </c>
      <c r="X529" s="7" t="s">
        <v>205</v>
      </c>
      <c r="Y529" s="6" t="s">
        <v>151</v>
      </c>
      <c r="Z529" s="12"/>
      <c r="AA529" s="15"/>
    </row>
    <row r="530" spans="1:27" s="3" customFormat="1" ht="12">
      <c r="A530" s="3" t="s">
        <v>208</v>
      </c>
      <c r="B530" s="12" t="s">
        <v>108</v>
      </c>
      <c r="C530" s="5" t="s">
        <v>35</v>
      </c>
      <c r="D530" s="5" t="s">
        <v>29</v>
      </c>
      <c r="E530" s="5" t="s">
        <v>15</v>
      </c>
      <c r="F530" s="7" t="s">
        <v>187</v>
      </c>
      <c r="G530" s="7" t="s">
        <v>13</v>
      </c>
      <c r="H530" s="12" t="s">
        <v>317</v>
      </c>
      <c r="I530" s="12"/>
      <c r="J530" s="12" t="s">
        <v>318</v>
      </c>
      <c r="K530" s="13">
        <v>0</v>
      </c>
      <c r="L530" s="14">
        <v>0</v>
      </c>
      <c r="M530" s="14">
        <v>0</v>
      </c>
      <c r="N530" s="13">
        <v>0</v>
      </c>
      <c r="O530" s="14">
        <v>0</v>
      </c>
      <c r="P530" s="14">
        <v>0</v>
      </c>
      <c r="Q530" s="13">
        <v>3691</v>
      </c>
      <c r="R530" s="14">
        <v>39.54</v>
      </c>
      <c r="S530" s="14">
        <v>0</v>
      </c>
      <c r="T530" s="13">
        <v>5537</v>
      </c>
      <c r="U530" s="14">
        <v>59.31</v>
      </c>
      <c r="V530" s="14">
        <v>0</v>
      </c>
      <c r="W530" s="5" t="s">
        <v>220</v>
      </c>
      <c r="X530" s="5" t="s">
        <v>214</v>
      </c>
      <c r="Y530" s="6" t="s">
        <v>151</v>
      </c>
      <c r="Z530" s="12" t="s">
        <v>320</v>
      </c>
      <c r="AA530" s="15"/>
    </row>
    <row r="531" spans="1:27" s="3" customFormat="1" ht="12">
      <c r="A531" s="3" t="s">
        <v>12</v>
      </c>
      <c r="B531" s="12" t="s">
        <v>108</v>
      </c>
      <c r="C531" s="5" t="s">
        <v>35</v>
      </c>
      <c r="D531" s="5" t="s">
        <v>29</v>
      </c>
      <c r="E531" s="5" t="s">
        <v>12</v>
      </c>
      <c r="F531" s="7" t="s">
        <v>26</v>
      </c>
      <c r="G531" s="7" t="s">
        <v>26</v>
      </c>
      <c r="H531" s="12" t="s">
        <v>151</v>
      </c>
      <c r="I531" s="12"/>
      <c r="J531" s="12" t="s">
        <v>250</v>
      </c>
      <c r="K531" s="13">
        <v>737.1187199999997</v>
      </c>
      <c r="L531" s="14">
        <v>0</v>
      </c>
      <c r="M531" s="14">
        <v>0</v>
      </c>
      <c r="N531" s="13">
        <v>0</v>
      </c>
      <c r="O531" s="14">
        <v>0</v>
      </c>
      <c r="P531" s="14">
        <v>0</v>
      </c>
      <c r="Q531" s="13">
        <v>0</v>
      </c>
      <c r="R531" s="14">
        <v>0</v>
      </c>
      <c r="S531" s="14">
        <v>0</v>
      </c>
      <c r="T531" s="13">
        <v>0</v>
      </c>
      <c r="U531" s="14">
        <v>0</v>
      </c>
      <c r="V531" s="14">
        <v>0</v>
      </c>
      <c r="W531" s="5" t="s">
        <v>220</v>
      </c>
      <c r="X531" s="5" t="s">
        <v>205</v>
      </c>
      <c r="Y531" s="6" t="s">
        <v>151</v>
      </c>
      <c r="Z531" s="12"/>
      <c r="AA531" s="15"/>
    </row>
    <row r="532" spans="1:27" s="3" customFormat="1" ht="12">
      <c r="A532" s="3" t="s">
        <v>242</v>
      </c>
      <c r="B532" s="12" t="s">
        <v>108</v>
      </c>
      <c r="C532" s="5" t="s">
        <v>35</v>
      </c>
      <c r="D532" s="5" t="s">
        <v>29</v>
      </c>
      <c r="E532" s="5" t="s">
        <v>191</v>
      </c>
      <c r="F532" s="5" t="s">
        <v>218</v>
      </c>
      <c r="G532" s="5" t="s">
        <v>218</v>
      </c>
      <c r="H532" s="12" t="s">
        <v>151</v>
      </c>
      <c r="I532" s="12"/>
      <c r="J532" s="12" t="s">
        <v>243</v>
      </c>
      <c r="K532" s="13">
        <v>655</v>
      </c>
      <c r="L532" s="14">
        <v>0</v>
      </c>
      <c r="M532" s="14">
        <f>K532/5.1</f>
        <v>128.4313725490196</v>
      </c>
      <c r="N532" s="13">
        <v>0</v>
      </c>
      <c r="O532" s="14">
        <v>0</v>
      </c>
      <c r="P532" s="14">
        <v>0</v>
      </c>
      <c r="Q532" s="13">
        <v>655</v>
      </c>
      <c r="R532" s="14">
        <v>0</v>
      </c>
      <c r="S532" s="14">
        <f>Q532/5.1</f>
        <v>128.4313725490196</v>
      </c>
      <c r="T532" s="13">
        <v>262</v>
      </c>
      <c r="U532" s="14">
        <v>0</v>
      </c>
      <c r="V532" s="14">
        <f>T532/5.1</f>
        <v>51.372549019607845</v>
      </c>
      <c r="W532" s="5" t="s">
        <v>220</v>
      </c>
      <c r="X532" s="5" t="s">
        <v>214</v>
      </c>
      <c r="Y532" s="6" t="s">
        <v>151</v>
      </c>
      <c r="Z532" s="12" t="s">
        <v>315</v>
      </c>
      <c r="AA532" s="15"/>
    </row>
    <row r="533" spans="1:27" s="3" customFormat="1" ht="12">
      <c r="A533" s="3" t="s">
        <v>268</v>
      </c>
      <c r="B533" s="12" t="s">
        <v>108</v>
      </c>
      <c r="C533" s="5" t="s">
        <v>35</v>
      </c>
      <c r="D533" s="5" t="s">
        <v>29</v>
      </c>
      <c r="E533" s="5" t="s">
        <v>21</v>
      </c>
      <c r="F533" s="7" t="s">
        <v>26</v>
      </c>
      <c r="G533" s="7" t="s">
        <v>26</v>
      </c>
      <c r="H533" s="12" t="s">
        <v>151</v>
      </c>
      <c r="I533" s="12"/>
      <c r="J533" s="12" t="s">
        <v>269</v>
      </c>
      <c r="K533" s="13">
        <f>100*1.07</f>
        <v>107</v>
      </c>
      <c r="L533" s="14">
        <v>0</v>
      </c>
      <c r="M533" s="14">
        <v>0</v>
      </c>
      <c r="N533" s="13">
        <v>0</v>
      </c>
      <c r="O533" s="14">
        <v>0</v>
      </c>
      <c r="P533" s="14">
        <v>0</v>
      </c>
      <c r="Q533" s="13">
        <v>0</v>
      </c>
      <c r="R533" s="14">
        <v>0</v>
      </c>
      <c r="S533" s="14">
        <v>0</v>
      </c>
      <c r="T533" s="13">
        <v>0</v>
      </c>
      <c r="U533" s="14">
        <v>0</v>
      </c>
      <c r="V533" s="14">
        <v>0</v>
      </c>
      <c r="W533" s="5" t="s">
        <v>220</v>
      </c>
      <c r="X533" s="5" t="s">
        <v>205</v>
      </c>
      <c r="Y533" s="6" t="s">
        <v>151</v>
      </c>
      <c r="Z533" s="12" t="s">
        <v>270</v>
      </c>
      <c r="AA533" s="15"/>
    </row>
    <row r="534" spans="2:27" s="3" customFormat="1" ht="12">
      <c r="B534" s="12" t="s">
        <v>108</v>
      </c>
      <c r="C534" s="5" t="s">
        <v>30</v>
      </c>
      <c r="D534" s="5" t="s">
        <v>29</v>
      </c>
      <c r="E534" s="5" t="s">
        <v>191</v>
      </c>
      <c r="F534" s="5" t="s">
        <v>218</v>
      </c>
      <c r="G534" s="5" t="s">
        <v>218</v>
      </c>
      <c r="H534" s="12"/>
      <c r="I534" s="12" t="s">
        <v>350</v>
      </c>
      <c r="J534" s="12" t="s">
        <v>659</v>
      </c>
      <c r="K534" s="13">
        <v>113</v>
      </c>
      <c r="L534" s="14"/>
      <c r="M534" s="14"/>
      <c r="N534" s="13"/>
      <c r="O534" s="14"/>
      <c r="P534" s="14"/>
      <c r="Q534" s="13"/>
      <c r="R534" s="14"/>
      <c r="S534" s="14"/>
      <c r="T534" s="13">
        <v>113</v>
      </c>
      <c r="U534" s="14"/>
      <c r="V534" s="14"/>
      <c r="W534" s="5" t="s">
        <v>220</v>
      </c>
      <c r="X534" s="5" t="s">
        <v>214</v>
      </c>
      <c r="Y534" s="6"/>
      <c r="Z534" s="12" t="s">
        <v>383</v>
      </c>
      <c r="AA534" s="15"/>
    </row>
    <row r="535" spans="2:27" s="3" customFormat="1" ht="12">
      <c r="B535" s="12" t="s">
        <v>108</v>
      </c>
      <c r="C535" s="7" t="s">
        <v>31</v>
      </c>
      <c r="D535" s="5" t="s">
        <v>29</v>
      </c>
      <c r="E535" s="5" t="s">
        <v>15</v>
      </c>
      <c r="F535" s="5" t="s">
        <v>187</v>
      </c>
      <c r="G535" s="7" t="s">
        <v>13</v>
      </c>
      <c r="H535" s="16"/>
      <c r="I535" s="8" t="s">
        <v>869</v>
      </c>
      <c r="J535" s="16" t="s">
        <v>802</v>
      </c>
      <c r="K535" s="9">
        <v>1283.836</v>
      </c>
      <c r="L535" s="10">
        <v>26.323263151065106</v>
      </c>
      <c r="M535" s="10"/>
      <c r="N535" s="9">
        <v>0</v>
      </c>
      <c r="O535" s="10">
        <v>0</v>
      </c>
      <c r="P535" s="10"/>
      <c r="Q535" s="9">
        <v>0</v>
      </c>
      <c r="R535" s="10">
        <v>0</v>
      </c>
      <c r="S535" s="10"/>
      <c r="T535" s="9">
        <v>0</v>
      </c>
      <c r="U535" s="10">
        <v>0</v>
      </c>
      <c r="V535" s="10"/>
      <c r="W535" s="7" t="s">
        <v>213</v>
      </c>
      <c r="X535" s="7" t="s">
        <v>214</v>
      </c>
      <c r="Y535" s="8"/>
      <c r="Z535" s="8" t="s">
        <v>852</v>
      </c>
      <c r="AA535" s="8"/>
    </row>
    <row r="536" spans="2:27" s="3" customFormat="1" ht="12">
      <c r="B536" s="12" t="s">
        <v>108</v>
      </c>
      <c r="C536" s="7" t="s">
        <v>31</v>
      </c>
      <c r="D536" s="5" t="s">
        <v>29</v>
      </c>
      <c r="E536" s="5" t="s">
        <v>191</v>
      </c>
      <c r="F536" s="5" t="s">
        <v>218</v>
      </c>
      <c r="G536" s="5" t="s">
        <v>218</v>
      </c>
      <c r="H536" s="16"/>
      <c r="I536" s="8" t="s">
        <v>14</v>
      </c>
      <c r="J536" s="16" t="s">
        <v>805</v>
      </c>
      <c r="K536" s="21">
        <v>326.363375</v>
      </c>
      <c r="L536" s="10">
        <v>0</v>
      </c>
      <c r="M536" s="10">
        <v>59.74</v>
      </c>
      <c r="N536" s="21">
        <v>326.363375</v>
      </c>
      <c r="O536" s="10">
        <v>0</v>
      </c>
      <c r="P536" s="10">
        <v>59.74</v>
      </c>
      <c r="Q536" s="9">
        <v>0</v>
      </c>
      <c r="R536" s="10">
        <v>0</v>
      </c>
      <c r="S536" s="10">
        <v>0</v>
      </c>
      <c r="T536" s="9">
        <v>652.72675</v>
      </c>
      <c r="U536" s="10">
        <v>0</v>
      </c>
      <c r="V536" s="10">
        <v>119.48</v>
      </c>
      <c r="W536" s="7" t="s">
        <v>220</v>
      </c>
      <c r="X536" s="7" t="s">
        <v>214</v>
      </c>
      <c r="Y536" s="8"/>
      <c r="Z536" s="8" t="s">
        <v>837</v>
      </c>
      <c r="AA536" s="8" t="s">
        <v>870</v>
      </c>
    </row>
    <row r="537" spans="2:27" s="3" customFormat="1" ht="12">
      <c r="B537" s="12" t="s">
        <v>109</v>
      </c>
      <c r="C537" s="5" t="s">
        <v>30</v>
      </c>
      <c r="D537" s="5" t="s">
        <v>2</v>
      </c>
      <c r="E537" s="5" t="s">
        <v>15</v>
      </c>
      <c r="F537" s="5" t="s">
        <v>187</v>
      </c>
      <c r="G537" s="7" t="s">
        <v>13</v>
      </c>
      <c r="H537" s="12"/>
      <c r="I537" s="12" t="s">
        <v>364</v>
      </c>
      <c r="J537" s="12" t="s">
        <v>660</v>
      </c>
      <c r="K537" s="13"/>
      <c r="L537" s="14"/>
      <c r="M537" s="14"/>
      <c r="N537" s="13">
        <v>53.11</v>
      </c>
      <c r="O537" s="14">
        <v>0.003</v>
      </c>
      <c r="P537" s="14"/>
      <c r="Q537" s="13"/>
      <c r="R537" s="14"/>
      <c r="S537" s="14"/>
      <c r="T537" s="13">
        <v>5.933</v>
      </c>
      <c r="U537" s="14">
        <v>0.0003</v>
      </c>
      <c r="V537" s="14"/>
      <c r="W537" s="5" t="s">
        <v>213</v>
      </c>
      <c r="X537" s="5" t="s">
        <v>214</v>
      </c>
      <c r="Y537" s="6"/>
      <c r="Z537" s="12" t="s">
        <v>373</v>
      </c>
      <c r="AA537" s="15"/>
    </row>
    <row r="538" spans="2:27" s="3" customFormat="1" ht="12">
      <c r="B538" s="12" t="s">
        <v>109</v>
      </c>
      <c r="C538" s="5" t="s">
        <v>30</v>
      </c>
      <c r="D538" s="5" t="s">
        <v>2</v>
      </c>
      <c r="E538" s="5" t="s">
        <v>20</v>
      </c>
      <c r="F538" s="5" t="s">
        <v>187</v>
      </c>
      <c r="G538" s="5" t="s">
        <v>13</v>
      </c>
      <c r="H538" s="12"/>
      <c r="I538" s="12" t="s">
        <v>362</v>
      </c>
      <c r="J538" s="12"/>
      <c r="K538" s="13"/>
      <c r="L538" s="14"/>
      <c r="M538" s="14"/>
      <c r="N538" s="13">
        <v>113</v>
      </c>
      <c r="O538" s="14"/>
      <c r="P538" s="14"/>
      <c r="Q538" s="13"/>
      <c r="R538" s="14"/>
      <c r="S538" s="14"/>
      <c r="T538" s="13"/>
      <c r="U538" s="14"/>
      <c r="V538" s="14"/>
      <c r="W538" s="5" t="s">
        <v>220</v>
      </c>
      <c r="X538" s="5" t="s">
        <v>214</v>
      </c>
      <c r="Y538" s="6"/>
      <c r="Z538" s="12" t="s">
        <v>363</v>
      </c>
      <c r="AA538" s="15"/>
    </row>
    <row r="539" spans="2:27" s="3" customFormat="1" ht="12">
      <c r="B539" s="12" t="s">
        <v>109</v>
      </c>
      <c r="C539" s="5" t="s">
        <v>30</v>
      </c>
      <c r="D539" s="5" t="s">
        <v>2</v>
      </c>
      <c r="E539" s="5" t="s">
        <v>12</v>
      </c>
      <c r="F539" s="7" t="s">
        <v>26</v>
      </c>
      <c r="G539" s="7" t="s">
        <v>26</v>
      </c>
      <c r="H539" s="12"/>
      <c r="I539" s="12" t="s">
        <v>339</v>
      </c>
      <c r="J539" s="12" t="s">
        <v>661</v>
      </c>
      <c r="K539" s="13"/>
      <c r="L539" s="14"/>
      <c r="M539" s="14"/>
      <c r="N539" s="13"/>
      <c r="O539" s="14"/>
      <c r="P539" s="14"/>
      <c r="Q539" s="13">
        <v>180</v>
      </c>
      <c r="R539" s="14"/>
      <c r="S539" s="14"/>
      <c r="T539" s="13"/>
      <c r="U539" s="14"/>
      <c r="V539" s="14"/>
      <c r="W539" s="5" t="s">
        <v>220</v>
      </c>
      <c r="X539" s="5" t="s">
        <v>205</v>
      </c>
      <c r="Y539" s="6"/>
      <c r="Z539" s="12" t="s">
        <v>429</v>
      </c>
      <c r="AA539" s="15"/>
    </row>
    <row r="540" spans="2:27" s="3" customFormat="1" ht="12">
      <c r="B540" s="12" t="s">
        <v>109</v>
      </c>
      <c r="C540" s="5" t="s">
        <v>30</v>
      </c>
      <c r="D540" s="5" t="s">
        <v>2</v>
      </c>
      <c r="E540" s="5" t="s">
        <v>191</v>
      </c>
      <c r="F540" s="5" t="s">
        <v>218</v>
      </c>
      <c r="G540" s="5" t="s">
        <v>218</v>
      </c>
      <c r="H540" s="12"/>
      <c r="I540" s="12" t="s">
        <v>350</v>
      </c>
      <c r="J540" s="12" t="s">
        <v>662</v>
      </c>
      <c r="K540" s="13">
        <v>76.275</v>
      </c>
      <c r="L540" s="14"/>
      <c r="M540" s="14"/>
      <c r="N540" s="13"/>
      <c r="O540" s="14"/>
      <c r="P540" s="14"/>
      <c r="Q540" s="13"/>
      <c r="R540" s="14"/>
      <c r="S540" s="14"/>
      <c r="T540" s="13">
        <v>76.275</v>
      </c>
      <c r="U540" s="14"/>
      <c r="V540" s="14"/>
      <c r="W540" s="5" t="s">
        <v>220</v>
      </c>
      <c r="X540" s="5" t="s">
        <v>214</v>
      </c>
      <c r="Y540" s="6"/>
      <c r="Z540" s="12" t="s">
        <v>426</v>
      </c>
      <c r="AA540" s="15"/>
    </row>
    <row r="541" spans="2:27" s="3" customFormat="1" ht="12">
      <c r="B541" s="16" t="s">
        <v>173</v>
      </c>
      <c r="C541" s="7" t="s">
        <v>31</v>
      </c>
      <c r="D541" s="5" t="s">
        <v>2</v>
      </c>
      <c r="E541" s="5" t="s">
        <v>15</v>
      </c>
      <c r="F541" s="5" t="s">
        <v>187</v>
      </c>
      <c r="G541" s="7" t="s">
        <v>13</v>
      </c>
      <c r="H541" s="16"/>
      <c r="I541" s="8" t="s">
        <v>14</v>
      </c>
      <c r="J541" s="16" t="s">
        <v>796</v>
      </c>
      <c r="K541" s="9">
        <v>0</v>
      </c>
      <c r="L541" s="10">
        <v>0</v>
      </c>
      <c r="M541" s="10"/>
      <c r="N541" s="9">
        <v>0</v>
      </c>
      <c r="O541" s="10">
        <v>0</v>
      </c>
      <c r="P541" s="10"/>
      <c r="Q541" s="9">
        <v>127.063</v>
      </c>
      <c r="R541" s="10">
        <v>0.285</v>
      </c>
      <c r="S541" s="10"/>
      <c r="T541" s="9">
        <v>52.163</v>
      </c>
      <c r="U541" s="10">
        <v>0.11699999999999999</v>
      </c>
      <c r="V541" s="10"/>
      <c r="W541" s="7" t="s">
        <v>213</v>
      </c>
      <c r="X541" s="7" t="s">
        <v>214</v>
      </c>
      <c r="Y541" s="8"/>
      <c r="Z541" s="8" t="s">
        <v>808</v>
      </c>
      <c r="AA541" s="8" t="s">
        <v>819</v>
      </c>
    </row>
    <row r="542" spans="2:27" s="3" customFormat="1" ht="12">
      <c r="B542" s="16" t="s">
        <v>173</v>
      </c>
      <c r="C542" s="7" t="s">
        <v>31</v>
      </c>
      <c r="D542" s="5" t="s">
        <v>2</v>
      </c>
      <c r="E542" s="5" t="s">
        <v>20</v>
      </c>
      <c r="F542" s="5" t="s">
        <v>187</v>
      </c>
      <c r="G542" s="5" t="s">
        <v>187</v>
      </c>
      <c r="H542" s="16"/>
      <c r="I542" s="8" t="s">
        <v>796</v>
      </c>
      <c r="J542" s="16" t="s">
        <v>192</v>
      </c>
      <c r="K542" s="9">
        <v>107</v>
      </c>
      <c r="L542" s="10">
        <v>0</v>
      </c>
      <c r="M542" s="10"/>
      <c r="N542" s="9">
        <v>0</v>
      </c>
      <c r="O542" s="10">
        <v>0</v>
      </c>
      <c r="P542" s="10"/>
      <c r="Q542" s="9">
        <v>0</v>
      </c>
      <c r="R542" s="10">
        <v>0</v>
      </c>
      <c r="S542" s="10"/>
      <c r="T542" s="9">
        <v>0</v>
      </c>
      <c r="U542" s="10">
        <v>0</v>
      </c>
      <c r="V542" s="10"/>
      <c r="W542" s="7" t="s">
        <v>220</v>
      </c>
      <c r="X542" s="7" t="s">
        <v>214</v>
      </c>
      <c r="Y542" s="8"/>
      <c r="Z542" s="8" t="s">
        <v>808</v>
      </c>
      <c r="AA542" s="8"/>
    </row>
    <row r="543" spans="2:27" s="3" customFormat="1" ht="12">
      <c r="B543" s="16" t="s">
        <v>173</v>
      </c>
      <c r="C543" s="7" t="s">
        <v>31</v>
      </c>
      <c r="D543" s="5" t="s">
        <v>2</v>
      </c>
      <c r="E543" s="5" t="s">
        <v>12</v>
      </c>
      <c r="F543" s="7" t="s">
        <v>26</v>
      </c>
      <c r="G543" s="7" t="s">
        <v>26</v>
      </c>
      <c r="H543" s="16"/>
      <c r="I543" s="8" t="s">
        <v>26</v>
      </c>
      <c r="J543" s="16" t="s">
        <v>803</v>
      </c>
      <c r="K543" s="9">
        <v>0</v>
      </c>
      <c r="L543" s="10">
        <v>0</v>
      </c>
      <c r="M543" s="10"/>
      <c r="N543" s="9">
        <v>0</v>
      </c>
      <c r="O543" s="10">
        <v>0</v>
      </c>
      <c r="P543" s="10"/>
      <c r="Q543" s="21">
        <v>375.21327398399995</v>
      </c>
      <c r="R543" s="10">
        <v>0</v>
      </c>
      <c r="S543" s="10"/>
      <c r="T543" s="9">
        <v>0</v>
      </c>
      <c r="U543" s="10">
        <v>0</v>
      </c>
      <c r="V543" s="10"/>
      <c r="W543" s="7" t="s">
        <v>220</v>
      </c>
      <c r="X543" s="7" t="s">
        <v>205</v>
      </c>
      <c r="Y543" s="8"/>
      <c r="Z543" s="8"/>
      <c r="AA543" s="8"/>
    </row>
    <row r="544" spans="2:27" s="3" customFormat="1" ht="12">
      <c r="B544" s="16" t="s">
        <v>173</v>
      </c>
      <c r="C544" s="7" t="s">
        <v>31</v>
      </c>
      <c r="D544" s="5" t="s">
        <v>2</v>
      </c>
      <c r="E544" s="5" t="s">
        <v>191</v>
      </c>
      <c r="F544" s="5" t="s">
        <v>218</v>
      </c>
      <c r="G544" s="5" t="s">
        <v>218</v>
      </c>
      <c r="H544" s="16"/>
      <c r="I544" s="8" t="s">
        <v>14</v>
      </c>
      <c r="J544" s="16" t="s">
        <v>805</v>
      </c>
      <c r="K544" s="9">
        <v>0</v>
      </c>
      <c r="L544" s="10">
        <v>0</v>
      </c>
      <c r="M544" s="10">
        <v>0</v>
      </c>
      <c r="N544" s="9">
        <v>0</v>
      </c>
      <c r="O544" s="10">
        <v>0</v>
      </c>
      <c r="P544" s="10">
        <v>0</v>
      </c>
      <c r="Q544" s="9">
        <v>114.966</v>
      </c>
      <c r="R544" s="10">
        <v>0</v>
      </c>
      <c r="S544" s="10">
        <v>4.553473364485981</v>
      </c>
      <c r="T544" s="9">
        <v>0</v>
      </c>
      <c r="U544" s="10">
        <v>0</v>
      </c>
      <c r="V544" s="10">
        <v>0</v>
      </c>
      <c r="W544" s="7" t="s">
        <v>220</v>
      </c>
      <c r="X544" s="7" t="s">
        <v>214</v>
      </c>
      <c r="Y544" s="8"/>
      <c r="Z544" s="8" t="s">
        <v>808</v>
      </c>
      <c r="AA544" s="8" t="s">
        <v>856</v>
      </c>
    </row>
    <row r="545" spans="2:27" s="3" customFormat="1" ht="12">
      <c r="B545" s="16" t="s">
        <v>173</v>
      </c>
      <c r="C545" s="7" t="s">
        <v>31</v>
      </c>
      <c r="D545" s="5" t="s">
        <v>2</v>
      </c>
      <c r="E545" s="5" t="s">
        <v>21</v>
      </c>
      <c r="F545" s="5" t="s">
        <v>218</v>
      </c>
      <c r="G545" s="5" t="s">
        <v>218</v>
      </c>
      <c r="H545" s="16"/>
      <c r="I545" s="8" t="s">
        <v>22</v>
      </c>
      <c r="J545" s="16" t="s">
        <v>871</v>
      </c>
      <c r="K545" s="9">
        <v>32.1</v>
      </c>
      <c r="L545" s="10">
        <v>0</v>
      </c>
      <c r="M545" s="10"/>
      <c r="N545" s="9">
        <v>0</v>
      </c>
      <c r="O545" s="10">
        <v>0</v>
      </c>
      <c r="P545" s="10"/>
      <c r="Q545" s="9">
        <v>0</v>
      </c>
      <c r="R545" s="10">
        <v>0</v>
      </c>
      <c r="S545" s="10"/>
      <c r="T545" s="9">
        <v>0</v>
      </c>
      <c r="U545" s="10">
        <v>0</v>
      </c>
      <c r="V545" s="10"/>
      <c r="W545" s="7" t="s">
        <v>220</v>
      </c>
      <c r="X545" s="7" t="s">
        <v>205</v>
      </c>
      <c r="Y545" s="8"/>
      <c r="Z545" s="8" t="s">
        <v>808</v>
      </c>
      <c r="AA545" s="8"/>
    </row>
    <row r="546" spans="2:27" s="3" customFormat="1" ht="12">
      <c r="B546" s="12" t="s">
        <v>110</v>
      </c>
      <c r="C546" s="5" t="s">
        <v>30</v>
      </c>
      <c r="D546" s="5" t="s">
        <v>29</v>
      </c>
      <c r="E546" s="5" t="s">
        <v>15</v>
      </c>
      <c r="F546" s="5" t="s">
        <v>187</v>
      </c>
      <c r="G546" s="5" t="s">
        <v>187</v>
      </c>
      <c r="H546" s="12"/>
      <c r="I546" s="12" t="s">
        <v>482</v>
      </c>
      <c r="J546" s="12" t="s">
        <v>663</v>
      </c>
      <c r="K546" s="13"/>
      <c r="L546" s="14"/>
      <c r="M546" s="14"/>
      <c r="N546" s="13">
        <v>130.612</v>
      </c>
      <c r="O546" s="14">
        <v>1.687019666826837</v>
      </c>
      <c r="P546" s="14"/>
      <c r="Q546" s="13"/>
      <c r="R546" s="14"/>
      <c r="S546" s="14"/>
      <c r="T546" s="13">
        <v>238.142</v>
      </c>
      <c r="U546" s="14">
        <v>3.08</v>
      </c>
      <c r="V546" s="14"/>
      <c r="W546" s="5" t="s">
        <v>213</v>
      </c>
      <c r="X546" s="5" t="s">
        <v>214</v>
      </c>
      <c r="Y546" s="6"/>
      <c r="Z546" s="12" t="s">
        <v>373</v>
      </c>
      <c r="AA546" s="15"/>
    </row>
    <row r="547" spans="2:27" s="3" customFormat="1" ht="12">
      <c r="B547" s="12" t="s">
        <v>110</v>
      </c>
      <c r="C547" s="5" t="s">
        <v>30</v>
      </c>
      <c r="D547" s="5" t="s">
        <v>29</v>
      </c>
      <c r="E547" s="5" t="s">
        <v>21</v>
      </c>
      <c r="F547" s="5" t="s">
        <v>218</v>
      </c>
      <c r="G547" s="5" t="s">
        <v>218</v>
      </c>
      <c r="H547" s="12"/>
      <c r="I547" s="12" t="s">
        <v>342</v>
      </c>
      <c r="J547" s="12" t="s">
        <v>664</v>
      </c>
      <c r="K547" s="13">
        <v>64.41</v>
      </c>
      <c r="L547" s="14"/>
      <c r="M547" s="14"/>
      <c r="N547" s="13"/>
      <c r="O547" s="14"/>
      <c r="P547" s="14"/>
      <c r="Q547" s="13"/>
      <c r="R547" s="14"/>
      <c r="S547" s="14"/>
      <c r="T547" s="13"/>
      <c r="U547" s="14"/>
      <c r="V547" s="14"/>
      <c r="W547" s="5" t="s">
        <v>220</v>
      </c>
      <c r="X547" s="5" t="s">
        <v>205</v>
      </c>
      <c r="Y547" s="6"/>
      <c r="Z547" s="12" t="s">
        <v>665</v>
      </c>
      <c r="AA547" s="15"/>
    </row>
    <row r="548" spans="2:27" s="3" customFormat="1" ht="12">
      <c r="B548" s="12" t="s">
        <v>110</v>
      </c>
      <c r="C548" s="7" t="s">
        <v>31</v>
      </c>
      <c r="D548" s="5" t="s">
        <v>29</v>
      </c>
      <c r="E548" s="5" t="s">
        <v>15</v>
      </c>
      <c r="F548" s="5" t="s">
        <v>187</v>
      </c>
      <c r="G548" s="7" t="s">
        <v>13</v>
      </c>
      <c r="H548" s="16"/>
      <c r="I548" s="8" t="s">
        <v>14</v>
      </c>
      <c r="J548" s="16" t="s">
        <v>802</v>
      </c>
      <c r="K548" s="9">
        <v>0</v>
      </c>
      <c r="L548" s="10">
        <v>0</v>
      </c>
      <c r="M548" s="10"/>
      <c r="N548" s="9">
        <v>150.971</v>
      </c>
      <c r="O548" s="10">
        <v>2.0519685592350494</v>
      </c>
      <c r="P548" s="10"/>
      <c r="Q548" s="9">
        <v>0</v>
      </c>
      <c r="R548" s="10">
        <v>0</v>
      </c>
      <c r="S548" s="10"/>
      <c r="T548" s="9">
        <v>194.676</v>
      </c>
      <c r="U548" s="10">
        <v>2.6460030877799543</v>
      </c>
      <c r="V548" s="10"/>
      <c r="W548" s="7" t="s">
        <v>213</v>
      </c>
      <c r="X548" s="7" t="s">
        <v>214</v>
      </c>
      <c r="Y548" s="8"/>
      <c r="Z548" s="8" t="s">
        <v>801</v>
      </c>
      <c r="AA548" s="8" t="s">
        <v>872</v>
      </c>
    </row>
    <row r="549" spans="2:27" s="3" customFormat="1" ht="12">
      <c r="B549" s="12" t="s">
        <v>110</v>
      </c>
      <c r="C549" s="7" t="s">
        <v>31</v>
      </c>
      <c r="D549" s="5" t="s">
        <v>29</v>
      </c>
      <c r="E549" s="5" t="s">
        <v>12</v>
      </c>
      <c r="F549" s="7" t="s">
        <v>26</v>
      </c>
      <c r="G549" s="7" t="s">
        <v>26</v>
      </c>
      <c r="H549" s="16"/>
      <c r="I549" s="8" t="s">
        <v>26</v>
      </c>
      <c r="J549" s="16" t="s">
        <v>803</v>
      </c>
      <c r="K549" s="9">
        <v>0</v>
      </c>
      <c r="L549" s="10">
        <v>0</v>
      </c>
      <c r="M549" s="10"/>
      <c r="N549" s="9">
        <v>0</v>
      </c>
      <c r="O549" s="10">
        <v>0</v>
      </c>
      <c r="P549" s="10"/>
      <c r="Q549" s="21">
        <v>194.10887462399998</v>
      </c>
      <c r="R549" s="10">
        <v>0</v>
      </c>
      <c r="S549" s="10"/>
      <c r="T549" s="9">
        <v>0</v>
      </c>
      <c r="U549" s="10">
        <v>0</v>
      </c>
      <c r="V549" s="10"/>
      <c r="W549" s="7" t="s">
        <v>220</v>
      </c>
      <c r="X549" s="7" t="s">
        <v>205</v>
      </c>
      <c r="Y549" s="8"/>
      <c r="Z549" s="8"/>
      <c r="AA549" s="8"/>
    </row>
    <row r="550" spans="2:27" s="3" customFormat="1" ht="12">
      <c r="B550" s="12" t="s">
        <v>110</v>
      </c>
      <c r="C550" s="7" t="s">
        <v>31</v>
      </c>
      <c r="D550" s="5" t="s">
        <v>29</v>
      </c>
      <c r="E550" s="5" t="s">
        <v>21</v>
      </c>
      <c r="F550" s="5" t="s">
        <v>218</v>
      </c>
      <c r="G550" s="5" t="s">
        <v>218</v>
      </c>
      <c r="H550" s="16"/>
      <c r="I550" s="8" t="s">
        <v>26</v>
      </c>
      <c r="J550" s="16" t="s">
        <v>799</v>
      </c>
      <c r="K550" s="9">
        <v>142.31</v>
      </c>
      <c r="L550" s="10">
        <v>0</v>
      </c>
      <c r="M550" s="10"/>
      <c r="N550" s="9">
        <v>0</v>
      </c>
      <c r="O550" s="10">
        <v>0</v>
      </c>
      <c r="P550" s="10"/>
      <c r="Q550" s="9">
        <v>0</v>
      </c>
      <c r="R550" s="10">
        <v>0</v>
      </c>
      <c r="S550" s="10"/>
      <c r="T550" s="9">
        <v>0</v>
      </c>
      <c r="U550" s="10">
        <v>0</v>
      </c>
      <c r="V550" s="10"/>
      <c r="W550" s="7" t="s">
        <v>220</v>
      </c>
      <c r="X550" s="7" t="s">
        <v>205</v>
      </c>
      <c r="Y550" s="8"/>
      <c r="Z550" s="8" t="s">
        <v>801</v>
      </c>
      <c r="AA550" s="8"/>
    </row>
    <row r="551" spans="1:27" s="3" customFormat="1" ht="12">
      <c r="A551" s="3" t="s">
        <v>12</v>
      </c>
      <c r="B551" s="17" t="s">
        <v>111</v>
      </c>
      <c r="C551" s="5" t="s">
        <v>35</v>
      </c>
      <c r="D551" s="5" t="s">
        <v>29</v>
      </c>
      <c r="E551" s="5" t="s">
        <v>12</v>
      </c>
      <c r="F551" s="7" t="s">
        <v>26</v>
      </c>
      <c r="G551" s="7" t="s">
        <v>26</v>
      </c>
      <c r="H551" s="12" t="s">
        <v>151</v>
      </c>
      <c r="I551" s="12"/>
      <c r="J551" s="12" t="s">
        <v>250</v>
      </c>
      <c r="K551" s="13">
        <v>0</v>
      </c>
      <c r="L551" s="14">
        <v>0</v>
      </c>
      <c r="M551" s="14">
        <v>0</v>
      </c>
      <c r="N551" s="13">
        <v>0</v>
      </c>
      <c r="O551" s="14">
        <v>0</v>
      </c>
      <c r="P551" s="14">
        <v>0</v>
      </c>
      <c r="Q551" s="13">
        <v>636.3809279999998</v>
      </c>
      <c r="R551" s="14">
        <v>0</v>
      </c>
      <c r="S551" s="14">
        <v>0</v>
      </c>
      <c r="T551" s="13">
        <v>0</v>
      </c>
      <c r="U551" s="14">
        <v>0</v>
      </c>
      <c r="V551" s="14">
        <v>0</v>
      </c>
      <c r="W551" s="5" t="s">
        <v>220</v>
      </c>
      <c r="X551" s="5" t="s">
        <v>205</v>
      </c>
      <c r="Y551" s="6" t="s">
        <v>151</v>
      </c>
      <c r="Z551" s="12"/>
      <c r="AA551" s="15"/>
    </row>
    <row r="552" spans="2:27" s="3" customFormat="1" ht="12">
      <c r="B552" s="17" t="s">
        <v>111</v>
      </c>
      <c r="C552" s="5" t="s">
        <v>30</v>
      </c>
      <c r="D552" s="5" t="s">
        <v>29</v>
      </c>
      <c r="E552" s="5" t="s">
        <v>15</v>
      </c>
      <c r="F552" s="5" t="s">
        <v>187</v>
      </c>
      <c r="G552" s="5" t="s">
        <v>187</v>
      </c>
      <c r="H552" s="12"/>
      <c r="I552" s="12" t="s">
        <v>482</v>
      </c>
      <c r="J552" s="12" t="s">
        <v>666</v>
      </c>
      <c r="K552" s="13">
        <v>821.853</v>
      </c>
      <c r="L552" s="14">
        <v>8.13</v>
      </c>
      <c r="M552" s="14"/>
      <c r="N552" s="13"/>
      <c r="O552" s="14"/>
      <c r="P552" s="14"/>
      <c r="Q552" s="13">
        <v>664.514</v>
      </c>
      <c r="R552" s="14">
        <v>6.57</v>
      </c>
      <c r="S552" s="14"/>
      <c r="T552" s="13">
        <v>312.986</v>
      </c>
      <c r="U552" s="14">
        <v>3.1</v>
      </c>
      <c r="V552" s="14"/>
      <c r="W552" s="5" t="s">
        <v>213</v>
      </c>
      <c r="X552" s="5" t="s">
        <v>214</v>
      </c>
      <c r="Y552" s="6"/>
      <c r="Z552" s="12" t="s">
        <v>373</v>
      </c>
      <c r="AA552" s="15"/>
    </row>
    <row r="553" spans="2:27" s="3" customFormat="1" ht="12">
      <c r="B553" s="17" t="s">
        <v>111</v>
      </c>
      <c r="C553" s="5" t="s">
        <v>30</v>
      </c>
      <c r="D553" s="5" t="s">
        <v>29</v>
      </c>
      <c r="E553" s="5" t="s">
        <v>21</v>
      </c>
      <c r="F553" s="5" t="s">
        <v>218</v>
      </c>
      <c r="G553" s="5" t="s">
        <v>218</v>
      </c>
      <c r="H553" s="12"/>
      <c r="I553" s="12" t="s">
        <v>342</v>
      </c>
      <c r="J553" s="12" t="s">
        <v>667</v>
      </c>
      <c r="K553" s="13">
        <v>56.5</v>
      </c>
      <c r="L553" s="14"/>
      <c r="M553" s="14"/>
      <c r="N553" s="13"/>
      <c r="O553" s="14"/>
      <c r="P553" s="14"/>
      <c r="Q553" s="13"/>
      <c r="R553" s="14"/>
      <c r="S553" s="14"/>
      <c r="T553" s="13"/>
      <c r="U553" s="14"/>
      <c r="V553" s="14"/>
      <c r="W553" s="5" t="s">
        <v>220</v>
      </c>
      <c r="X553" s="5" t="s">
        <v>205</v>
      </c>
      <c r="Y553" s="6"/>
      <c r="Z553" s="12" t="s">
        <v>665</v>
      </c>
      <c r="AA553" s="15"/>
    </row>
    <row r="554" spans="2:27" s="3" customFormat="1" ht="12">
      <c r="B554" s="17" t="s">
        <v>111</v>
      </c>
      <c r="C554" s="7" t="s">
        <v>31</v>
      </c>
      <c r="D554" s="5" t="s">
        <v>29</v>
      </c>
      <c r="E554" s="5" t="s">
        <v>15</v>
      </c>
      <c r="F554" s="5" t="s">
        <v>187</v>
      </c>
      <c r="G554" s="7" t="s">
        <v>833</v>
      </c>
      <c r="H554" s="16"/>
      <c r="I554" s="8" t="s">
        <v>873</v>
      </c>
      <c r="J554" s="16" t="s">
        <v>802</v>
      </c>
      <c r="K554" s="9">
        <v>1123.286</v>
      </c>
      <c r="L554" s="10">
        <v>11.5740742152035</v>
      </c>
      <c r="M554" s="10"/>
      <c r="N554" s="9">
        <v>0</v>
      </c>
      <c r="O554" s="10">
        <v>0</v>
      </c>
      <c r="P554" s="10"/>
      <c r="Q554" s="9">
        <v>928.118</v>
      </c>
      <c r="R554" s="10">
        <v>9.56310913913839</v>
      </c>
      <c r="S554" s="10"/>
      <c r="T554" s="9">
        <v>511.46</v>
      </c>
      <c r="U554" s="10">
        <v>5.269963302407367</v>
      </c>
      <c r="V554" s="10"/>
      <c r="W554" s="7" t="s">
        <v>213</v>
      </c>
      <c r="X554" s="7" t="s">
        <v>214</v>
      </c>
      <c r="Y554" s="8"/>
      <c r="Z554" s="8" t="s">
        <v>801</v>
      </c>
      <c r="AA554" s="8"/>
    </row>
    <row r="555" spans="2:27" s="3" customFormat="1" ht="12">
      <c r="B555" s="17" t="s">
        <v>111</v>
      </c>
      <c r="C555" s="7" t="s">
        <v>31</v>
      </c>
      <c r="D555" s="5" t="s">
        <v>29</v>
      </c>
      <c r="E555" s="5" t="s">
        <v>21</v>
      </c>
      <c r="F555" s="5" t="s">
        <v>218</v>
      </c>
      <c r="G555" s="5" t="s">
        <v>218</v>
      </c>
      <c r="H555" s="16"/>
      <c r="I555" s="8" t="s">
        <v>26</v>
      </c>
      <c r="J555" s="16" t="s">
        <v>799</v>
      </c>
      <c r="K555" s="9">
        <v>164.78</v>
      </c>
      <c r="L555" s="10">
        <v>0</v>
      </c>
      <c r="M555" s="10"/>
      <c r="N555" s="9">
        <v>0</v>
      </c>
      <c r="O555" s="10">
        <v>0</v>
      </c>
      <c r="P555" s="10"/>
      <c r="Q555" s="9">
        <v>0</v>
      </c>
      <c r="R555" s="10">
        <v>0</v>
      </c>
      <c r="S555" s="10"/>
      <c r="T555" s="9">
        <v>0</v>
      </c>
      <c r="U555" s="10">
        <v>0</v>
      </c>
      <c r="V555" s="10"/>
      <c r="W555" s="7" t="s">
        <v>220</v>
      </c>
      <c r="X555" s="7" t="s">
        <v>205</v>
      </c>
      <c r="Y555" s="8"/>
      <c r="Z555" s="8" t="s">
        <v>801</v>
      </c>
      <c r="AA555" s="8"/>
    </row>
    <row r="556" spans="2:27" s="3" customFormat="1" ht="12">
      <c r="B556" s="12" t="s">
        <v>112</v>
      </c>
      <c r="C556" s="5" t="s">
        <v>30</v>
      </c>
      <c r="D556" s="5" t="s">
        <v>2</v>
      </c>
      <c r="E556" s="5" t="s">
        <v>15</v>
      </c>
      <c r="F556" s="5" t="s">
        <v>187</v>
      </c>
      <c r="G556" s="7" t="s">
        <v>13</v>
      </c>
      <c r="H556" s="12"/>
      <c r="I556" s="12" t="s">
        <v>364</v>
      </c>
      <c r="J556" s="12" t="s">
        <v>668</v>
      </c>
      <c r="K556" s="13"/>
      <c r="L556" s="14"/>
      <c r="M556" s="14"/>
      <c r="N556" s="13">
        <v>79.1</v>
      </c>
      <c r="O556" s="14">
        <v>0.03</v>
      </c>
      <c r="P556" s="14"/>
      <c r="Q556" s="13"/>
      <c r="R556" s="14"/>
      <c r="S556" s="14"/>
      <c r="T556" s="13">
        <v>14.973</v>
      </c>
      <c r="U556" s="14">
        <v>0.01</v>
      </c>
      <c r="V556" s="14"/>
      <c r="W556" s="5" t="s">
        <v>213</v>
      </c>
      <c r="X556" s="5" t="s">
        <v>214</v>
      </c>
      <c r="Y556" s="6"/>
      <c r="Z556" s="12" t="s">
        <v>373</v>
      </c>
      <c r="AA556" s="15"/>
    </row>
    <row r="557" spans="2:27" s="3" customFormat="1" ht="12">
      <c r="B557" s="12" t="s">
        <v>112</v>
      </c>
      <c r="C557" s="5" t="s">
        <v>30</v>
      </c>
      <c r="D557" s="5" t="s">
        <v>2</v>
      </c>
      <c r="E557" s="5" t="s">
        <v>20</v>
      </c>
      <c r="F557" s="5" t="s">
        <v>187</v>
      </c>
      <c r="G557" s="5" t="s">
        <v>13</v>
      </c>
      <c r="H557" s="12"/>
      <c r="I557" s="12" t="s">
        <v>362</v>
      </c>
      <c r="J557" s="12"/>
      <c r="K557" s="13"/>
      <c r="L557" s="14"/>
      <c r="M557" s="14"/>
      <c r="N557" s="13">
        <v>113</v>
      </c>
      <c r="O557" s="14"/>
      <c r="P557" s="14"/>
      <c r="Q557" s="13"/>
      <c r="R557" s="14"/>
      <c r="S557" s="14"/>
      <c r="T557" s="13"/>
      <c r="U557" s="14"/>
      <c r="V557" s="14"/>
      <c r="W557" s="5" t="s">
        <v>220</v>
      </c>
      <c r="X557" s="5" t="s">
        <v>214</v>
      </c>
      <c r="Y557" s="6"/>
      <c r="Z557" s="12" t="s">
        <v>363</v>
      </c>
      <c r="AA557" s="15"/>
    </row>
    <row r="558" spans="2:27" s="3" customFormat="1" ht="12">
      <c r="B558" s="12" t="s">
        <v>112</v>
      </c>
      <c r="C558" s="5" t="s">
        <v>30</v>
      </c>
      <c r="D558" s="5" t="s">
        <v>2</v>
      </c>
      <c r="E558" s="5" t="s">
        <v>12</v>
      </c>
      <c r="F558" s="7" t="s">
        <v>26</v>
      </c>
      <c r="G558" s="7" t="s">
        <v>26</v>
      </c>
      <c r="H558" s="12"/>
      <c r="I558" s="12" t="s">
        <v>339</v>
      </c>
      <c r="J558" s="12" t="s">
        <v>669</v>
      </c>
      <c r="K558" s="13"/>
      <c r="L558" s="14"/>
      <c r="M558" s="14"/>
      <c r="N558" s="13"/>
      <c r="O558" s="14"/>
      <c r="P558" s="14"/>
      <c r="Q558" s="13">
        <v>180</v>
      </c>
      <c r="R558" s="14"/>
      <c r="S558" s="14"/>
      <c r="T558" s="13"/>
      <c r="U558" s="14"/>
      <c r="V558" s="14"/>
      <c r="W558" s="5" t="s">
        <v>220</v>
      </c>
      <c r="X558" s="5" t="s">
        <v>205</v>
      </c>
      <c r="Y558" s="6"/>
      <c r="Z558" s="12" t="s">
        <v>429</v>
      </c>
      <c r="AA558" s="15"/>
    </row>
    <row r="559" spans="2:27" s="3" customFormat="1" ht="12">
      <c r="B559" s="12" t="s">
        <v>112</v>
      </c>
      <c r="C559" s="5" t="s">
        <v>30</v>
      </c>
      <c r="D559" s="5" t="s">
        <v>2</v>
      </c>
      <c r="E559" s="5" t="s">
        <v>191</v>
      </c>
      <c r="F559" s="5" t="s">
        <v>218</v>
      </c>
      <c r="G559" s="5" t="s">
        <v>218</v>
      </c>
      <c r="H559" s="12"/>
      <c r="I559" s="12" t="s">
        <v>350</v>
      </c>
      <c r="J559" s="12" t="s">
        <v>670</v>
      </c>
      <c r="K559" s="13">
        <v>76.275</v>
      </c>
      <c r="L559" s="14"/>
      <c r="M559" s="14"/>
      <c r="N559" s="13"/>
      <c r="O559" s="14"/>
      <c r="P559" s="14"/>
      <c r="Q559" s="13"/>
      <c r="R559" s="14"/>
      <c r="S559" s="14"/>
      <c r="T559" s="13">
        <v>76.275</v>
      </c>
      <c r="U559" s="14"/>
      <c r="V559" s="14"/>
      <c r="W559" s="5" t="s">
        <v>220</v>
      </c>
      <c r="X559" s="5" t="s">
        <v>214</v>
      </c>
      <c r="Y559" s="6"/>
      <c r="Z559" s="12" t="s">
        <v>426</v>
      </c>
      <c r="AA559" s="15"/>
    </row>
    <row r="560" spans="1:27" s="3" customFormat="1" ht="12">
      <c r="A560" s="3" t="s">
        <v>240</v>
      </c>
      <c r="B560" s="12" t="s">
        <v>113</v>
      </c>
      <c r="C560" s="5" t="s">
        <v>35</v>
      </c>
      <c r="D560" s="5" t="s">
        <v>29</v>
      </c>
      <c r="E560" s="5" t="s">
        <v>15</v>
      </c>
      <c r="F560" s="5" t="s">
        <v>187</v>
      </c>
      <c r="G560" s="5" t="s">
        <v>13</v>
      </c>
      <c r="H560" s="12" t="s">
        <v>151</v>
      </c>
      <c r="I560" s="12"/>
      <c r="J560" s="12" t="s">
        <v>264</v>
      </c>
      <c r="K560" s="13">
        <v>0</v>
      </c>
      <c r="L560" s="14">
        <v>0</v>
      </c>
      <c r="M560" s="14">
        <v>0</v>
      </c>
      <c r="N560" s="13">
        <v>0</v>
      </c>
      <c r="O560" s="14">
        <v>0</v>
      </c>
      <c r="P560" s="14">
        <v>0</v>
      </c>
      <c r="Q560" s="13">
        <v>490.957</v>
      </c>
      <c r="R560" s="14">
        <v>4.753455179883947</v>
      </c>
      <c r="S560" s="14">
        <v>0</v>
      </c>
      <c r="T560" s="13">
        <v>138.297</v>
      </c>
      <c r="U560" s="14">
        <v>1.3390000000000002</v>
      </c>
      <c r="V560" s="14">
        <v>0</v>
      </c>
      <c r="W560" s="5" t="s">
        <v>213</v>
      </c>
      <c r="X560" s="5" t="s">
        <v>214</v>
      </c>
      <c r="Y560" s="6" t="s">
        <v>151</v>
      </c>
      <c r="Z560" s="12"/>
      <c r="AA560" s="15"/>
    </row>
    <row r="561" spans="1:27" s="3" customFormat="1" ht="12">
      <c r="A561" s="3" t="s">
        <v>12</v>
      </c>
      <c r="B561" s="12" t="s">
        <v>113</v>
      </c>
      <c r="C561" s="5" t="s">
        <v>35</v>
      </c>
      <c r="D561" s="5" t="s">
        <v>29</v>
      </c>
      <c r="E561" s="5" t="s">
        <v>12</v>
      </c>
      <c r="F561" s="7" t="s">
        <v>26</v>
      </c>
      <c r="G561" s="7" t="s">
        <v>26</v>
      </c>
      <c r="H561" s="12" t="s">
        <v>151</v>
      </c>
      <c r="I561" s="12"/>
      <c r="J561" s="12" t="s">
        <v>250</v>
      </c>
      <c r="K561" s="13">
        <v>423.843264</v>
      </c>
      <c r="L561" s="14">
        <v>0</v>
      </c>
      <c r="M561" s="14">
        <v>0</v>
      </c>
      <c r="N561" s="13">
        <v>0</v>
      </c>
      <c r="O561" s="14">
        <v>0</v>
      </c>
      <c r="P561" s="14">
        <v>0</v>
      </c>
      <c r="Q561" s="13">
        <v>0</v>
      </c>
      <c r="R561" s="14">
        <v>0</v>
      </c>
      <c r="S561" s="14">
        <v>0</v>
      </c>
      <c r="T561" s="13">
        <v>0</v>
      </c>
      <c r="U561" s="14">
        <v>0</v>
      </c>
      <c r="V561" s="14">
        <v>0</v>
      </c>
      <c r="W561" s="5" t="s">
        <v>220</v>
      </c>
      <c r="X561" s="5" t="s">
        <v>205</v>
      </c>
      <c r="Y561" s="6" t="s">
        <v>151</v>
      </c>
      <c r="Z561" s="12"/>
      <c r="AA561" s="15"/>
    </row>
    <row r="562" spans="1:27" s="3" customFormat="1" ht="12">
      <c r="A562" s="3" t="s">
        <v>242</v>
      </c>
      <c r="B562" s="12" t="s">
        <v>113</v>
      </c>
      <c r="C562" s="5" t="s">
        <v>35</v>
      </c>
      <c r="D562" s="5" t="s">
        <v>29</v>
      </c>
      <c r="E562" s="5" t="s">
        <v>191</v>
      </c>
      <c r="F562" s="5" t="s">
        <v>218</v>
      </c>
      <c r="G562" s="5" t="s">
        <v>218</v>
      </c>
      <c r="H562" s="12" t="s">
        <v>151</v>
      </c>
      <c r="I562" s="12"/>
      <c r="J562" s="12" t="s">
        <v>243</v>
      </c>
      <c r="K562" s="13">
        <v>0</v>
      </c>
      <c r="L562" s="14">
        <v>0</v>
      </c>
      <c r="M562" s="14">
        <v>0</v>
      </c>
      <c r="N562" s="13">
        <v>0</v>
      </c>
      <c r="O562" s="14">
        <v>0</v>
      </c>
      <c r="P562" s="14">
        <v>0</v>
      </c>
      <c r="Q562" s="13">
        <v>211.86</v>
      </c>
      <c r="R562" s="14">
        <v>0</v>
      </c>
      <c r="S562" s="14">
        <f>(Q562/1.07)/5.1</f>
        <v>38.82352941176471</v>
      </c>
      <c r="T562" s="13">
        <f>52965/1000</f>
        <v>52.965</v>
      </c>
      <c r="U562" s="14">
        <v>0</v>
      </c>
      <c r="V562" s="14">
        <f>(T562/1.07)/5.1</f>
        <v>9.705882352941178</v>
      </c>
      <c r="W562" s="5" t="s">
        <v>220</v>
      </c>
      <c r="X562" s="5" t="s">
        <v>214</v>
      </c>
      <c r="Y562" s="6" t="s">
        <v>151</v>
      </c>
      <c r="Z562" s="12" t="s">
        <v>278</v>
      </c>
      <c r="AA562" s="15"/>
    </row>
    <row r="563" spans="1:27" s="3" customFormat="1" ht="12">
      <c r="A563" s="3" t="s">
        <v>268</v>
      </c>
      <c r="B563" s="12" t="s">
        <v>113</v>
      </c>
      <c r="C563" s="5" t="s">
        <v>35</v>
      </c>
      <c r="D563" s="5" t="s">
        <v>29</v>
      </c>
      <c r="E563" s="5" t="s">
        <v>21</v>
      </c>
      <c r="F563" s="7" t="s">
        <v>26</v>
      </c>
      <c r="G563" s="7" t="s">
        <v>26</v>
      </c>
      <c r="H563" s="12" t="s">
        <v>151</v>
      </c>
      <c r="I563" s="12"/>
      <c r="J563" s="12" t="s">
        <v>269</v>
      </c>
      <c r="K563" s="13">
        <f>90*1.07</f>
        <v>96.30000000000001</v>
      </c>
      <c r="L563" s="14">
        <v>0</v>
      </c>
      <c r="M563" s="14">
        <v>0</v>
      </c>
      <c r="N563" s="13">
        <v>0</v>
      </c>
      <c r="O563" s="14">
        <v>0</v>
      </c>
      <c r="P563" s="14">
        <v>0</v>
      </c>
      <c r="Q563" s="13">
        <v>0</v>
      </c>
      <c r="R563" s="14">
        <v>0</v>
      </c>
      <c r="S563" s="14">
        <v>0</v>
      </c>
      <c r="T563" s="13">
        <v>0</v>
      </c>
      <c r="U563" s="14">
        <v>0</v>
      </c>
      <c r="V563" s="14">
        <v>0</v>
      </c>
      <c r="W563" s="5" t="s">
        <v>220</v>
      </c>
      <c r="X563" s="5" t="s">
        <v>205</v>
      </c>
      <c r="Y563" s="6" t="s">
        <v>151</v>
      </c>
      <c r="Z563" s="12" t="s">
        <v>270</v>
      </c>
      <c r="AA563" s="15"/>
    </row>
    <row r="564" spans="2:27" s="3" customFormat="1" ht="12">
      <c r="B564" s="12" t="s">
        <v>114</v>
      </c>
      <c r="C564" s="5" t="s">
        <v>28</v>
      </c>
      <c r="D564" s="5" t="s">
        <v>2</v>
      </c>
      <c r="E564" s="5" t="s">
        <v>15</v>
      </c>
      <c r="F564" s="5" t="s">
        <v>187</v>
      </c>
      <c r="G564" s="5" t="s">
        <v>13</v>
      </c>
      <c r="H564" s="12"/>
      <c r="I564" s="12" t="s">
        <v>14</v>
      </c>
      <c r="J564" s="12" t="s">
        <v>235</v>
      </c>
      <c r="K564" s="13"/>
      <c r="L564" s="14"/>
      <c r="M564" s="14"/>
      <c r="N564" s="13">
        <v>139.75</v>
      </c>
      <c r="O564" s="14"/>
      <c r="P564" s="14"/>
      <c r="Q564" s="13"/>
      <c r="R564" s="14"/>
      <c r="S564" s="14"/>
      <c r="T564" s="13"/>
      <c r="U564" s="14"/>
      <c r="V564" s="14"/>
      <c r="W564" s="5" t="s">
        <v>213</v>
      </c>
      <c r="X564" s="7" t="s">
        <v>214</v>
      </c>
      <c r="Y564" s="6"/>
      <c r="Z564" s="12"/>
      <c r="AA564" s="15"/>
    </row>
    <row r="565" spans="1:27" s="3" customFormat="1" ht="12">
      <c r="A565" s="3" t="s">
        <v>245</v>
      </c>
      <c r="B565" s="12" t="s">
        <v>115</v>
      </c>
      <c r="C565" s="5" t="s">
        <v>35</v>
      </c>
      <c r="D565" s="5" t="s">
        <v>2</v>
      </c>
      <c r="E565" s="5" t="s">
        <v>20</v>
      </c>
      <c r="F565" s="5" t="s">
        <v>187</v>
      </c>
      <c r="G565" s="5" t="s">
        <v>13</v>
      </c>
      <c r="H565" s="12" t="s">
        <v>151</v>
      </c>
      <c r="I565" s="12" t="s">
        <v>256</v>
      </c>
      <c r="J565" s="12" t="s">
        <v>246</v>
      </c>
      <c r="K565" s="13">
        <v>73.03182579564489</v>
      </c>
      <c r="L565" s="14">
        <v>0</v>
      </c>
      <c r="M565" s="14">
        <v>0</v>
      </c>
      <c r="N565" s="13">
        <v>0</v>
      </c>
      <c r="O565" s="14">
        <v>0</v>
      </c>
      <c r="P565" s="14">
        <v>0</v>
      </c>
      <c r="Q565" s="13">
        <v>0</v>
      </c>
      <c r="R565" s="14">
        <v>0</v>
      </c>
      <c r="S565" s="14">
        <v>0</v>
      </c>
      <c r="T565" s="13">
        <v>0</v>
      </c>
      <c r="U565" s="14">
        <v>0</v>
      </c>
      <c r="V565" s="14">
        <v>0</v>
      </c>
      <c r="W565" s="5" t="s">
        <v>220</v>
      </c>
      <c r="X565" s="5" t="s">
        <v>214</v>
      </c>
      <c r="Y565" s="6" t="s">
        <v>151</v>
      </c>
      <c r="Z565" s="12" t="s">
        <v>321</v>
      </c>
      <c r="AA565" s="15"/>
    </row>
    <row r="566" spans="1:27" s="3" customFormat="1" ht="12">
      <c r="A566" s="3" t="s">
        <v>240</v>
      </c>
      <c r="B566" s="12" t="s">
        <v>115</v>
      </c>
      <c r="C566" s="5" t="s">
        <v>35</v>
      </c>
      <c r="D566" s="5" t="s">
        <v>2</v>
      </c>
      <c r="E566" s="5" t="s">
        <v>15</v>
      </c>
      <c r="F566" s="5" t="s">
        <v>187</v>
      </c>
      <c r="G566" s="5" t="s">
        <v>13</v>
      </c>
      <c r="H566" s="12" t="s">
        <v>151</v>
      </c>
      <c r="I566" s="12"/>
      <c r="J566" s="12" t="s">
        <v>241</v>
      </c>
      <c r="K566" s="13">
        <v>300.752</v>
      </c>
      <c r="L566" s="14">
        <v>3.1302848803418803</v>
      </c>
      <c r="M566" s="14">
        <v>0</v>
      </c>
      <c r="N566" s="13">
        <v>0</v>
      </c>
      <c r="O566" s="14">
        <v>0</v>
      </c>
      <c r="P566" s="14">
        <v>0</v>
      </c>
      <c r="Q566" s="13">
        <v>0</v>
      </c>
      <c r="R566" s="14">
        <v>0</v>
      </c>
      <c r="S566" s="14">
        <v>0</v>
      </c>
      <c r="T566" s="13">
        <v>325.375</v>
      </c>
      <c r="U566" s="14">
        <v>3.386552683760683</v>
      </c>
      <c r="V566" s="14">
        <v>0</v>
      </c>
      <c r="W566" s="5" t="s">
        <v>213</v>
      </c>
      <c r="X566" s="5" t="s">
        <v>214</v>
      </c>
      <c r="Y566" s="6" t="s">
        <v>151</v>
      </c>
      <c r="Z566" s="12" t="s">
        <v>292</v>
      </c>
      <c r="AA566" s="15"/>
    </row>
    <row r="567" spans="1:27" s="3" customFormat="1" ht="12">
      <c r="A567" s="3" t="s">
        <v>242</v>
      </c>
      <c r="B567" s="12" t="s">
        <v>115</v>
      </c>
      <c r="C567" s="5" t="s">
        <v>35</v>
      </c>
      <c r="D567" s="5" t="s">
        <v>2</v>
      </c>
      <c r="E567" s="5" t="s">
        <v>191</v>
      </c>
      <c r="F567" s="5" t="s">
        <v>218</v>
      </c>
      <c r="G567" s="5" t="s">
        <v>218</v>
      </c>
      <c r="H567" s="12" t="s">
        <v>151</v>
      </c>
      <c r="I567" s="12"/>
      <c r="J567" s="12" t="s">
        <v>243</v>
      </c>
      <c r="K567" s="13">
        <v>103</v>
      </c>
      <c r="L567" s="14">
        <v>0</v>
      </c>
      <c r="M567" s="14">
        <v>0</v>
      </c>
      <c r="N567" s="13">
        <v>0</v>
      </c>
      <c r="O567" s="14">
        <v>0</v>
      </c>
      <c r="P567" s="14">
        <v>0</v>
      </c>
      <c r="Q567" s="13">
        <v>0</v>
      </c>
      <c r="R567" s="14">
        <v>0</v>
      </c>
      <c r="S567" s="14">
        <v>0</v>
      </c>
      <c r="T567" s="13">
        <v>241</v>
      </c>
      <c r="U567" s="14">
        <v>0</v>
      </c>
      <c r="V567" s="14">
        <v>0</v>
      </c>
      <c r="W567" s="5" t="s">
        <v>220</v>
      </c>
      <c r="X567" s="5" t="s">
        <v>214</v>
      </c>
      <c r="Y567" s="6" t="s">
        <v>151</v>
      </c>
      <c r="Z567" s="12" t="s">
        <v>244</v>
      </c>
      <c r="AA567" s="15"/>
    </row>
    <row r="568" spans="1:27" s="3" customFormat="1" ht="12">
      <c r="A568" s="3" t="s">
        <v>268</v>
      </c>
      <c r="B568" s="12" t="s">
        <v>115</v>
      </c>
      <c r="C568" s="5" t="s">
        <v>35</v>
      </c>
      <c r="D568" s="5" t="s">
        <v>2</v>
      </c>
      <c r="E568" s="5" t="s">
        <v>21</v>
      </c>
      <c r="F568" s="7" t="s">
        <v>26</v>
      </c>
      <c r="G568" s="7" t="s">
        <v>26</v>
      </c>
      <c r="H568" s="12" t="s">
        <v>151</v>
      </c>
      <c r="I568" s="12"/>
      <c r="J568" s="12" t="s">
        <v>269</v>
      </c>
      <c r="K568" s="13">
        <f>45*1.07</f>
        <v>48.150000000000006</v>
      </c>
      <c r="L568" s="14">
        <v>0</v>
      </c>
      <c r="M568" s="14">
        <v>0</v>
      </c>
      <c r="N568" s="13">
        <v>0</v>
      </c>
      <c r="O568" s="14">
        <v>0</v>
      </c>
      <c r="P568" s="14">
        <v>0</v>
      </c>
      <c r="Q568" s="13">
        <v>0</v>
      </c>
      <c r="R568" s="14">
        <v>0</v>
      </c>
      <c r="S568" s="14">
        <v>0</v>
      </c>
      <c r="T568" s="13">
        <v>0</v>
      </c>
      <c r="U568" s="14">
        <v>0</v>
      </c>
      <c r="V568" s="14">
        <v>0</v>
      </c>
      <c r="W568" s="5" t="s">
        <v>220</v>
      </c>
      <c r="X568" s="5" t="s">
        <v>205</v>
      </c>
      <c r="Y568" s="6" t="s">
        <v>151</v>
      </c>
      <c r="Z568" s="12" t="s">
        <v>322</v>
      </c>
      <c r="AA568" s="15"/>
    </row>
    <row r="569" spans="2:27" s="3" customFormat="1" ht="12">
      <c r="B569" s="12" t="s">
        <v>115</v>
      </c>
      <c r="C569" s="5" t="s">
        <v>30</v>
      </c>
      <c r="D569" s="5" t="s">
        <v>2</v>
      </c>
      <c r="E569" s="5" t="s">
        <v>20</v>
      </c>
      <c r="F569" s="5" t="s">
        <v>187</v>
      </c>
      <c r="G569" s="5" t="s">
        <v>13</v>
      </c>
      <c r="H569" s="12"/>
      <c r="I569" s="12" t="s">
        <v>362</v>
      </c>
      <c r="J569" s="12"/>
      <c r="K569" s="13">
        <v>67.8</v>
      </c>
      <c r="L569" s="14"/>
      <c r="M569" s="14"/>
      <c r="N569" s="13"/>
      <c r="O569" s="14"/>
      <c r="P569" s="14"/>
      <c r="Q569" s="13"/>
      <c r="R569" s="14"/>
      <c r="S569" s="14"/>
      <c r="T569" s="13"/>
      <c r="U569" s="14"/>
      <c r="V569" s="14"/>
      <c r="W569" s="5" t="s">
        <v>220</v>
      </c>
      <c r="X569" s="5" t="s">
        <v>214</v>
      </c>
      <c r="Y569" s="6"/>
      <c r="Z569" s="12" t="s">
        <v>673</v>
      </c>
      <c r="AA569" s="15"/>
    </row>
    <row r="570" spans="2:27" s="3" customFormat="1" ht="12">
      <c r="B570" s="12" t="s">
        <v>115</v>
      </c>
      <c r="C570" s="5" t="s">
        <v>30</v>
      </c>
      <c r="D570" s="5" t="s">
        <v>2</v>
      </c>
      <c r="E570" s="5" t="s">
        <v>15</v>
      </c>
      <c r="F570" s="5" t="s">
        <v>187</v>
      </c>
      <c r="G570" s="7" t="s">
        <v>13</v>
      </c>
      <c r="H570" s="12"/>
      <c r="I570" s="12" t="s">
        <v>364</v>
      </c>
      <c r="J570" s="12" t="s">
        <v>671</v>
      </c>
      <c r="K570" s="13">
        <v>173.322</v>
      </c>
      <c r="L570" s="14">
        <v>1.708177316239316</v>
      </c>
      <c r="M570" s="14"/>
      <c r="N570" s="13"/>
      <c r="O570" s="14"/>
      <c r="P570" s="14"/>
      <c r="Q570" s="13"/>
      <c r="R570" s="14"/>
      <c r="S570" s="14"/>
      <c r="T570" s="13">
        <v>249.564</v>
      </c>
      <c r="U570" s="14">
        <v>2.4595851196581195</v>
      </c>
      <c r="V570" s="14"/>
      <c r="W570" s="5" t="s">
        <v>213</v>
      </c>
      <c r="X570" s="5" t="s">
        <v>214</v>
      </c>
      <c r="Y570" s="6"/>
      <c r="Z570" s="12" t="s">
        <v>672</v>
      </c>
      <c r="AA570" s="15"/>
    </row>
    <row r="571" spans="2:27" s="3" customFormat="1" ht="12">
      <c r="B571" s="12" t="s">
        <v>115</v>
      </c>
      <c r="C571" s="5" t="s">
        <v>30</v>
      </c>
      <c r="D571" s="5" t="s">
        <v>2</v>
      </c>
      <c r="E571" s="5" t="s">
        <v>12</v>
      </c>
      <c r="F571" s="7" t="s">
        <v>26</v>
      </c>
      <c r="G571" s="7" t="s">
        <v>26</v>
      </c>
      <c r="H571" s="12"/>
      <c r="I571" s="12" t="s">
        <v>339</v>
      </c>
      <c r="J571" s="12" t="s">
        <v>674</v>
      </c>
      <c r="K571" s="13"/>
      <c r="L571" s="14"/>
      <c r="M571" s="14"/>
      <c r="N571" s="13"/>
      <c r="O571" s="14"/>
      <c r="P571" s="14"/>
      <c r="Q571" s="13">
        <v>180</v>
      </c>
      <c r="R571" s="14"/>
      <c r="S571" s="14"/>
      <c r="T571" s="13"/>
      <c r="U571" s="14"/>
      <c r="V571" s="14"/>
      <c r="W571" s="5" t="s">
        <v>220</v>
      </c>
      <c r="X571" s="5" t="s">
        <v>205</v>
      </c>
      <c r="Y571" s="6"/>
      <c r="Z571" s="12" t="s">
        <v>352</v>
      </c>
      <c r="AA571" s="15"/>
    </row>
    <row r="572" spans="2:27" s="3" customFormat="1" ht="12">
      <c r="B572" s="12" t="s">
        <v>115</v>
      </c>
      <c r="C572" s="5" t="s">
        <v>30</v>
      </c>
      <c r="D572" s="5" t="s">
        <v>2</v>
      </c>
      <c r="E572" s="5" t="s">
        <v>21</v>
      </c>
      <c r="F572" s="7" t="s">
        <v>26</v>
      </c>
      <c r="G572" s="7" t="s">
        <v>26</v>
      </c>
      <c r="H572" s="12"/>
      <c r="I572" s="12" t="s">
        <v>583</v>
      </c>
      <c r="J572" s="12" t="s">
        <v>675</v>
      </c>
      <c r="K572" s="13">
        <v>50.85</v>
      </c>
      <c r="L572" s="14"/>
      <c r="M572" s="14"/>
      <c r="N572" s="13"/>
      <c r="O572" s="14"/>
      <c r="P572" s="14"/>
      <c r="Q572" s="13"/>
      <c r="R572" s="14"/>
      <c r="S572" s="14"/>
      <c r="T572" s="13"/>
      <c r="U572" s="14"/>
      <c r="V572" s="14"/>
      <c r="W572" s="5" t="s">
        <v>220</v>
      </c>
      <c r="X572" s="5" t="s">
        <v>205</v>
      </c>
      <c r="Y572" s="6"/>
      <c r="Z572" s="12" t="s">
        <v>673</v>
      </c>
      <c r="AA572" s="15"/>
    </row>
    <row r="573" spans="1:27" s="3" customFormat="1" ht="12">
      <c r="A573" s="3" t="s">
        <v>268</v>
      </c>
      <c r="B573" s="12" t="s">
        <v>116</v>
      </c>
      <c r="C573" s="5" t="s">
        <v>35</v>
      </c>
      <c r="D573" s="5" t="s">
        <v>29</v>
      </c>
      <c r="E573" s="5" t="s">
        <v>21</v>
      </c>
      <c r="F573" s="7" t="s">
        <v>26</v>
      </c>
      <c r="G573" s="7" t="s">
        <v>26</v>
      </c>
      <c r="H573" s="12" t="s">
        <v>151</v>
      </c>
      <c r="I573" s="12"/>
      <c r="J573" s="12" t="s">
        <v>269</v>
      </c>
      <c r="K573" s="13">
        <f>45*1.07</f>
        <v>48.150000000000006</v>
      </c>
      <c r="L573" s="14">
        <v>0</v>
      </c>
      <c r="M573" s="14">
        <v>0</v>
      </c>
      <c r="N573" s="13">
        <v>0</v>
      </c>
      <c r="O573" s="14">
        <v>0</v>
      </c>
      <c r="P573" s="14">
        <v>0</v>
      </c>
      <c r="Q573" s="13">
        <v>0</v>
      </c>
      <c r="R573" s="14">
        <v>0</v>
      </c>
      <c r="S573" s="14">
        <v>0</v>
      </c>
      <c r="T573" s="13">
        <v>0</v>
      </c>
      <c r="U573" s="14">
        <v>0</v>
      </c>
      <c r="V573" s="14">
        <v>0</v>
      </c>
      <c r="W573" s="5" t="s">
        <v>220</v>
      </c>
      <c r="X573" s="5" t="s">
        <v>205</v>
      </c>
      <c r="Y573" s="6" t="s">
        <v>151</v>
      </c>
      <c r="Z573" s="12" t="s">
        <v>322</v>
      </c>
      <c r="AA573" s="15"/>
    </row>
    <row r="574" spans="1:27" s="3" customFormat="1" ht="12">
      <c r="A574" s="3" t="s">
        <v>240</v>
      </c>
      <c r="B574" s="12" t="s">
        <v>116</v>
      </c>
      <c r="C574" s="5" t="s">
        <v>35</v>
      </c>
      <c r="D574" s="5" t="s">
        <v>29</v>
      </c>
      <c r="E574" s="5" t="s">
        <v>15</v>
      </c>
      <c r="F574" s="5" t="s">
        <v>187</v>
      </c>
      <c r="G574" s="5" t="s">
        <v>187</v>
      </c>
      <c r="H574" s="12">
        <v>200</v>
      </c>
      <c r="I574" s="12"/>
      <c r="J574" s="12" t="s">
        <v>282</v>
      </c>
      <c r="K574" s="13">
        <v>0</v>
      </c>
      <c r="L574" s="14">
        <v>0</v>
      </c>
      <c r="M574" s="14">
        <v>0</v>
      </c>
      <c r="N574" s="13">
        <v>124.869</v>
      </c>
      <c r="O574" s="14">
        <v>1.22</v>
      </c>
      <c r="P574" s="14">
        <v>0</v>
      </c>
      <c r="Q574" s="13">
        <v>0</v>
      </c>
      <c r="R574" s="14">
        <v>0</v>
      </c>
      <c r="S574" s="14">
        <v>0</v>
      </c>
      <c r="T574" s="13">
        <v>0</v>
      </c>
      <c r="U574" s="14">
        <v>0</v>
      </c>
      <c r="V574" s="14">
        <v>0</v>
      </c>
      <c r="W574" s="5" t="s">
        <v>213</v>
      </c>
      <c r="X574" s="5" t="s">
        <v>214</v>
      </c>
      <c r="Y574" s="6" t="s">
        <v>151</v>
      </c>
      <c r="Z574" s="12" t="s">
        <v>323</v>
      </c>
      <c r="AA574" s="15"/>
    </row>
    <row r="575" spans="1:27" s="3" customFormat="1" ht="12">
      <c r="A575" s="3" t="s">
        <v>190</v>
      </c>
      <c r="B575" s="12" t="s">
        <v>116</v>
      </c>
      <c r="C575" s="5" t="s">
        <v>35</v>
      </c>
      <c r="D575" s="5" t="s">
        <v>29</v>
      </c>
      <c r="E575" s="5" t="s">
        <v>15</v>
      </c>
      <c r="F575" s="5" t="s">
        <v>187</v>
      </c>
      <c r="G575" s="5" t="s">
        <v>13</v>
      </c>
      <c r="H575" s="12" t="s">
        <v>151</v>
      </c>
      <c r="I575" s="12"/>
      <c r="J575" s="12" t="s">
        <v>248</v>
      </c>
      <c r="K575" s="13">
        <f>762800/1000*0.4</f>
        <v>305.12</v>
      </c>
      <c r="L575" s="14">
        <f>8.74*0.4</f>
        <v>3.4960000000000004</v>
      </c>
      <c r="M575" s="14">
        <v>0</v>
      </c>
      <c r="N575" s="13">
        <v>0</v>
      </c>
      <c r="O575" s="14">
        <v>0</v>
      </c>
      <c r="P575" s="14">
        <v>0</v>
      </c>
      <c r="Q575" s="13">
        <v>0</v>
      </c>
      <c r="R575" s="14">
        <v>0</v>
      </c>
      <c r="S575" s="14">
        <v>0</v>
      </c>
      <c r="T575" s="13">
        <f>762800/1000-K575</f>
        <v>457.67999999999995</v>
      </c>
      <c r="U575" s="14">
        <f>8.74-L575</f>
        <v>5.244</v>
      </c>
      <c r="V575" s="14">
        <v>0</v>
      </c>
      <c r="W575" s="5" t="s">
        <v>220</v>
      </c>
      <c r="X575" s="5" t="s">
        <v>214</v>
      </c>
      <c r="Y575" s="6" t="s">
        <v>151</v>
      </c>
      <c r="Z575" s="12" t="s">
        <v>324</v>
      </c>
      <c r="AA575" s="15"/>
    </row>
    <row r="576" spans="1:27" s="3" customFormat="1" ht="12">
      <c r="A576" s="3" t="s">
        <v>242</v>
      </c>
      <c r="B576" s="12" t="s">
        <v>116</v>
      </c>
      <c r="C576" s="5" t="s">
        <v>35</v>
      </c>
      <c r="D576" s="5" t="s">
        <v>29</v>
      </c>
      <c r="E576" s="5" t="s">
        <v>191</v>
      </c>
      <c r="F576" s="5" t="s">
        <v>218</v>
      </c>
      <c r="G576" s="5" t="s">
        <v>218</v>
      </c>
      <c r="H576" s="12" t="s">
        <v>151</v>
      </c>
      <c r="I576" s="12"/>
      <c r="J576" s="12" t="s">
        <v>243</v>
      </c>
      <c r="K576" s="13">
        <v>0</v>
      </c>
      <c r="L576" s="14">
        <v>0</v>
      </c>
      <c r="M576" s="14">
        <v>0</v>
      </c>
      <c r="N576" s="13">
        <v>0</v>
      </c>
      <c r="O576" s="14">
        <v>0</v>
      </c>
      <c r="P576" s="14">
        <v>0</v>
      </c>
      <c r="Q576" s="13">
        <v>214.214</v>
      </c>
      <c r="R576" s="14">
        <v>0</v>
      </c>
      <c r="S576" s="14">
        <f>(Q576/1.07)/5.1</f>
        <v>39.254901960784316</v>
      </c>
      <c r="T576" s="13">
        <f>53554/1000</f>
        <v>53.554</v>
      </c>
      <c r="U576" s="14">
        <v>0</v>
      </c>
      <c r="V576" s="14">
        <f>(T576/1.07)/5.1</f>
        <v>9.8138171156313</v>
      </c>
      <c r="W576" s="5" t="s">
        <v>220</v>
      </c>
      <c r="X576" s="5" t="s">
        <v>214</v>
      </c>
      <c r="Y576" s="6" t="s">
        <v>151</v>
      </c>
      <c r="Z576" s="12" t="s">
        <v>278</v>
      </c>
      <c r="AA576" s="15"/>
    </row>
    <row r="577" spans="2:27" s="3" customFormat="1" ht="12">
      <c r="B577" s="12" t="s">
        <v>116</v>
      </c>
      <c r="C577" s="5" t="s">
        <v>30</v>
      </c>
      <c r="D577" s="5" t="s">
        <v>29</v>
      </c>
      <c r="E577" s="5" t="s">
        <v>21</v>
      </c>
      <c r="F577" s="7" t="s">
        <v>26</v>
      </c>
      <c r="G577" s="7" t="s">
        <v>26</v>
      </c>
      <c r="H577" s="12"/>
      <c r="I577" s="12" t="s">
        <v>583</v>
      </c>
      <c r="J577" s="12" t="s">
        <v>678</v>
      </c>
      <c r="K577" s="13">
        <v>50.85</v>
      </c>
      <c r="L577" s="14"/>
      <c r="M577" s="14"/>
      <c r="N577" s="13"/>
      <c r="O577" s="14"/>
      <c r="P577" s="14"/>
      <c r="Q577" s="13"/>
      <c r="R577" s="14"/>
      <c r="S577" s="14"/>
      <c r="T577" s="13"/>
      <c r="U577" s="14"/>
      <c r="V577" s="14"/>
      <c r="W577" s="5" t="s">
        <v>220</v>
      </c>
      <c r="X577" s="5" t="s">
        <v>205</v>
      </c>
      <c r="Y577" s="6"/>
      <c r="Z577" s="12" t="s">
        <v>679</v>
      </c>
      <c r="AA577" s="15"/>
    </row>
    <row r="578" spans="2:27" s="3" customFormat="1" ht="12">
      <c r="B578" s="12" t="s">
        <v>116</v>
      </c>
      <c r="C578" s="5" t="s">
        <v>30</v>
      </c>
      <c r="D578" s="5" t="s">
        <v>29</v>
      </c>
      <c r="E578" s="5" t="s">
        <v>15</v>
      </c>
      <c r="F578" s="5" t="s">
        <v>187</v>
      </c>
      <c r="G578" s="5" t="s">
        <v>187</v>
      </c>
      <c r="H578" s="12"/>
      <c r="I578" s="12" t="s">
        <v>364</v>
      </c>
      <c r="J578" s="12" t="s">
        <v>676</v>
      </c>
      <c r="K578" s="13"/>
      <c r="L578" s="14"/>
      <c r="M578" s="14"/>
      <c r="N578" s="13">
        <v>23.504</v>
      </c>
      <c r="O578" s="14">
        <v>0.22</v>
      </c>
      <c r="P578" s="14"/>
      <c r="Q578" s="13"/>
      <c r="R578" s="14"/>
      <c r="S578" s="14"/>
      <c r="T578" s="13"/>
      <c r="U578" s="14"/>
      <c r="V578" s="14"/>
      <c r="W578" s="5" t="s">
        <v>213</v>
      </c>
      <c r="X578" s="5" t="s">
        <v>214</v>
      </c>
      <c r="Y578" s="6"/>
      <c r="Z578" s="12" t="s">
        <v>373</v>
      </c>
      <c r="AA578" s="15"/>
    </row>
    <row r="579" spans="2:27" s="3" customFormat="1" ht="12">
      <c r="B579" s="12" t="s">
        <v>116</v>
      </c>
      <c r="C579" s="5" t="s">
        <v>30</v>
      </c>
      <c r="D579" s="5" t="s">
        <v>29</v>
      </c>
      <c r="E579" s="5" t="s">
        <v>12</v>
      </c>
      <c r="F579" s="7" t="s">
        <v>26</v>
      </c>
      <c r="G579" s="7" t="s">
        <v>26</v>
      </c>
      <c r="H579" s="12"/>
      <c r="I579" s="12" t="s">
        <v>339</v>
      </c>
      <c r="J579" s="12" t="s">
        <v>677</v>
      </c>
      <c r="K579" s="13">
        <v>353.74809600000003</v>
      </c>
      <c r="L579" s="14"/>
      <c r="M579" s="14"/>
      <c r="N579" s="13"/>
      <c r="O579" s="14"/>
      <c r="P579" s="14"/>
      <c r="Q579" s="13"/>
      <c r="R579" s="14"/>
      <c r="S579" s="14"/>
      <c r="T579" s="13"/>
      <c r="U579" s="14"/>
      <c r="V579" s="14"/>
      <c r="W579" s="5" t="s">
        <v>220</v>
      </c>
      <c r="X579" s="5" t="s">
        <v>205</v>
      </c>
      <c r="Y579" s="6"/>
      <c r="Z579" s="12" t="s">
        <v>355</v>
      </c>
      <c r="AA579" s="15"/>
    </row>
    <row r="580" spans="1:27" s="3" customFormat="1" ht="12">
      <c r="A580" s="3" t="s">
        <v>242</v>
      </c>
      <c r="B580" s="12" t="s">
        <v>181</v>
      </c>
      <c r="C580" s="5" t="s">
        <v>35</v>
      </c>
      <c r="D580" s="5" t="s">
        <v>29</v>
      </c>
      <c r="E580" s="5" t="s">
        <v>191</v>
      </c>
      <c r="F580" s="5" t="s">
        <v>218</v>
      </c>
      <c r="G580" s="5" t="s">
        <v>218</v>
      </c>
      <c r="H580" s="12" t="s">
        <v>151</v>
      </c>
      <c r="I580" s="12" t="s">
        <v>243</v>
      </c>
      <c r="J580" s="12" t="s">
        <v>243</v>
      </c>
      <c r="K580" s="13">
        <v>0</v>
      </c>
      <c r="L580" s="14">
        <v>0</v>
      </c>
      <c r="M580" s="14">
        <v>0</v>
      </c>
      <c r="N580" s="13">
        <f>437*1.3</f>
        <v>568.1</v>
      </c>
      <c r="O580" s="14">
        <v>0</v>
      </c>
      <c r="P580" s="14">
        <f>N580/5.1</f>
        <v>111.39215686274511</v>
      </c>
      <c r="Q580" s="13">
        <v>0</v>
      </c>
      <c r="R580" s="14">
        <v>0</v>
      </c>
      <c r="S580" s="14">
        <v>0</v>
      </c>
      <c r="T580" s="13">
        <f>1019*1.3</f>
        <v>1324.7</v>
      </c>
      <c r="U580" s="14">
        <v>0</v>
      </c>
      <c r="V580" s="14">
        <f>T580/5.1</f>
        <v>259.7450980392157</v>
      </c>
      <c r="W580" s="5" t="s">
        <v>220</v>
      </c>
      <c r="X580" s="5" t="s">
        <v>214</v>
      </c>
      <c r="Y580" s="6" t="s">
        <v>151</v>
      </c>
      <c r="Z580" s="12" t="s">
        <v>325</v>
      </c>
      <c r="AA580" s="15"/>
    </row>
    <row r="581" spans="2:27" s="3" customFormat="1" ht="12">
      <c r="B581" s="12" t="s">
        <v>181</v>
      </c>
      <c r="C581" s="5" t="s">
        <v>30</v>
      </c>
      <c r="D581" s="5" t="s">
        <v>29</v>
      </c>
      <c r="E581" s="5" t="s">
        <v>12</v>
      </c>
      <c r="F581" s="7" t="s">
        <v>26</v>
      </c>
      <c r="G581" s="7" t="s">
        <v>26</v>
      </c>
      <c r="H581" s="12"/>
      <c r="I581" s="12" t="s">
        <v>339</v>
      </c>
      <c r="J581" s="12" t="s">
        <v>680</v>
      </c>
      <c r="K581" s="13"/>
      <c r="L581" s="14"/>
      <c r="M581" s="14"/>
      <c r="N581" s="13"/>
      <c r="O581" s="14"/>
      <c r="P581" s="14"/>
      <c r="Q581" s="13">
        <v>479.92999679999997</v>
      </c>
      <c r="R581" s="14"/>
      <c r="S581" s="14"/>
      <c r="T581" s="13"/>
      <c r="U581" s="14"/>
      <c r="V581" s="14"/>
      <c r="W581" s="5" t="s">
        <v>220</v>
      </c>
      <c r="X581" s="5" t="s">
        <v>205</v>
      </c>
      <c r="Y581" s="6"/>
      <c r="Z581" s="12" t="s">
        <v>429</v>
      </c>
      <c r="AA581" s="15"/>
    </row>
    <row r="582" spans="2:27" s="3" customFormat="1" ht="12">
      <c r="B582" s="12" t="s">
        <v>181</v>
      </c>
      <c r="C582" s="7" t="s">
        <v>31</v>
      </c>
      <c r="D582" s="5" t="s">
        <v>29</v>
      </c>
      <c r="E582" s="5" t="s">
        <v>15</v>
      </c>
      <c r="F582" s="7" t="s">
        <v>187</v>
      </c>
      <c r="G582" s="7" t="s">
        <v>13</v>
      </c>
      <c r="H582" s="16"/>
      <c r="I582" s="8" t="s">
        <v>14</v>
      </c>
      <c r="J582" s="16" t="s">
        <v>802</v>
      </c>
      <c r="K582" s="9">
        <v>0</v>
      </c>
      <c r="L582" s="10">
        <v>0</v>
      </c>
      <c r="M582" s="10"/>
      <c r="N582" s="9">
        <v>0</v>
      </c>
      <c r="O582" s="10">
        <v>0</v>
      </c>
      <c r="P582" s="10"/>
      <c r="Q582" s="9">
        <v>2229.06145</v>
      </c>
      <c r="R582" s="10">
        <v>59.81</v>
      </c>
      <c r="S582" s="10"/>
      <c r="T582" s="9">
        <v>595.7321300000001</v>
      </c>
      <c r="U582" s="10">
        <v>10</v>
      </c>
      <c r="V582" s="10"/>
      <c r="W582" s="7" t="s">
        <v>220</v>
      </c>
      <c r="X582" s="7" t="s">
        <v>214</v>
      </c>
      <c r="Y582" s="8"/>
      <c r="Z582" s="8" t="s">
        <v>808</v>
      </c>
      <c r="AA582" s="8"/>
    </row>
    <row r="583" spans="2:27" s="3" customFormat="1" ht="12">
      <c r="B583" s="12" t="s">
        <v>181</v>
      </c>
      <c r="C583" s="7" t="s">
        <v>31</v>
      </c>
      <c r="D583" s="5" t="s">
        <v>29</v>
      </c>
      <c r="E583" s="5" t="s">
        <v>15</v>
      </c>
      <c r="F583" s="7" t="s">
        <v>187</v>
      </c>
      <c r="G583" s="7" t="s">
        <v>16</v>
      </c>
      <c r="H583" s="16"/>
      <c r="I583" s="8" t="s">
        <v>24</v>
      </c>
      <c r="J583" s="16" t="s">
        <v>802</v>
      </c>
      <c r="K583" s="9">
        <v>0</v>
      </c>
      <c r="L583" s="10">
        <v>0</v>
      </c>
      <c r="M583" s="10"/>
      <c r="N583" s="9">
        <v>0</v>
      </c>
      <c r="O583" s="10">
        <v>0</v>
      </c>
      <c r="P583" s="10"/>
      <c r="Q583" s="9">
        <v>195.59600000000003</v>
      </c>
      <c r="R583" s="10">
        <v>3</v>
      </c>
      <c r="S583" s="10"/>
      <c r="T583" s="9">
        <v>262.15000000000003</v>
      </c>
      <c r="U583" s="10">
        <v>3.2</v>
      </c>
      <c r="V583" s="10"/>
      <c r="W583" s="7" t="s">
        <v>220</v>
      </c>
      <c r="X583" s="7" t="s">
        <v>214</v>
      </c>
      <c r="Y583" s="8"/>
      <c r="Z583" s="8" t="s">
        <v>808</v>
      </c>
      <c r="AA583" s="8"/>
    </row>
    <row r="584" spans="2:27" s="3" customFormat="1" ht="12">
      <c r="B584" s="12" t="s">
        <v>117</v>
      </c>
      <c r="C584" s="5" t="s">
        <v>30</v>
      </c>
      <c r="D584" s="5" t="s">
        <v>29</v>
      </c>
      <c r="E584" s="5" t="s">
        <v>15</v>
      </c>
      <c r="F584" s="5" t="s">
        <v>187</v>
      </c>
      <c r="G584" s="5" t="s">
        <v>187</v>
      </c>
      <c r="H584" s="12"/>
      <c r="I584" s="12" t="s">
        <v>336</v>
      </c>
      <c r="J584" s="12" t="s">
        <v>681</v>
      </c>
      <c r="K584" s="13"/>
      <c r="L584" s="14"/>
      <c r="M584" s="14"/>
      <c r="N584" s="13">
        <v>77.97</v>
      </c>
      <c r="O584" s="14">
        <v>1.3665459610027857</v>
      </c>
      <c r="P584" s="14"/>
      <c r="Q584" s="13"/>
      <c r="R584" s="14"/>
      <c r="S584" s="14"/>
      <c r="T584" s="13"/>
      <c r="U584" s="14"/>
      <c r="V584" s="14"/>
      <c r="W584" s="5" t="s">
        <v>213</v>
      </c>
      <c r="X584" s="5" t="s">
        <v>214</v>
      </c>
      <c r="Y584" s="6"/>
      <c r="Z584" s="12" t="s">
        <v>352</v>
      </c>
      <c r="AA584" s="15"/>
    </row>
    <row r="585" spans="2:27" s="3" customFormat="1" ht="12">
      <c r="B585" s="12" t="s">
        <v>117</v>
      </c>
      <c r="C585" s="5" t="s">
        <v>30</v>
      </c>
      <c r="D585" s="5" t="s">
        <v>29</v>
      </c>
      <c r="E585" s="5" t="s">
        <v>21</v>
      </c>
      <c r="F585" s="5" t="s">
        <v>187</v>
      </c>
      <c r="G585" s="5" t="s">
        <v>187</v>
      </c>
      <c r="H585" s="12"/>
      <c r="I585" s="12" t="s">
        <v>376</v>
      </c>
      <c r="J585" s="12" t="s">
        <v>682</v>
      </c>
      <c r="K585" s="13"/>
      <c r="L585" s="14"/>
      <c r="M585" s="14"/>
      <c r="N585" s="13">
        <v>22.6</v>
      </c>
      <c r="O585" s="14"/>
      <c r="P585" s="14"/>
      <c r="Q585" s="13"/>
      <c r="R585" s="14"/>
      <c r="S585" s="14"/>
      <c r="T585" s="13"/>
      <c r="U585" s="14"/>
      <c r="V585" s="14"/>
      <c r="W585" s="5" t="s">
        <v>220</v>
      </c>
      <c r="X585" s="5" t="s">
        <v>205</v>
      </c>
      <c r="Y585" s="6"/>
      <c r="Z585" s="12" t="s">
        <v>490</v>
      </c>
      <c r="AA585" s="15"/>
    </row>
    <row r="586" spans="2:27" s="3" customFormat="1" ht="12">
      <c r="B586" s="12" t="s">
        <v>117</v>
      </c>
      <c r="C586" s="5" t="s">
        <v>30</v>
      </c>
      <c r="D586" s="5" t="s">
        <v>29</v>
      </c>
      <c r="E586" s="5" t="s">
        <v>12</v>
      </c>
      <c r="F586" s="7" t="s">
        <v>26</v>
      </c>
      <c r="G586" s="7" t="s">
        <v>26</v>
      </c>
      <c r="H586" s="12"/>
      <c r="I586" s="12" t="s">
        <v>339</v>
      </c>
      <c r="J586" s="12" t="s">
        <v>683</v>
      </c>
      <c r="K586" s="13">
        <v>235.8144</v>
      </c>
      <c r="L586" s="14"/>
      <c r="M586" s="14"/>
      <c r="N586" s="13"/>
      <c r="O586" s="14"/>
      <c r="P586" s="14"/>
      <c r="Q586" s="13"/>
      <c r="R586" s="14"/>
      <c r="S586" s="14"/>
      <c r="T586" s="13"/>
      <c r="U586" s="14"/>
      <c r="V586" s="14"/>
      <c r="W586" s="5" t="s">
        <v>220</v>
      </c>
      <c r="X586" s="5" t="s">
        <v>205</v>
      </c>
      <c r="Y586" s="6"/>
      <c r="Z586" s="12" t="s">
        <v>355</v>
      </c>
      <c r="AA586" s="15"/>
    </row>
    <row r="587" spans="2:27" s="3" customFormat="1" ht="12">
      <c r="B587" s="12" t="s">
        <v>117</v>
      </c>
      <c r="C587" s="5" t="s">
        <v>30</v>
      </c>
      <c r="D587" s="5" t="s">
        <v>29</v>
      </c>
      <c r="E587" s="5" t="s">
        <v>21</v>
      </c>
      <c r="F587" s="5" t="s">
        <v>218</v>
      </c>
      <c r="G587" s="5" t="s">
        <v>218</v>
      </c>
      <c r="H587" s="12"/>
      <c r="I587" s="12" t="s">
        <v>342</v>
      </c>
      <c r="J587" s="12" t="s">
        <v>684</v>
      </c>
      <c r="K587" s="13">
        <v>64.41</v>
      </c>
      <c r="L587" s="14"/>
      <c r="M587" s="14"/>
      <c r="N587" s="13"/>
      <c r="O587" s="14"/>
      <c r="P587" s="14"/>
      <c r="Q587" s="13"/>
      <c r="R587" s="14"/>
      <c r="S587" s="14"/>
      <c r="T587" s="13"/>
      <c r="U587" s="14"/>
      <c r="V587" s="14"/>
      <c r="W587" s="5" t="s">
        <v>220</v>
      </c>
      <c r="X587" s="5" t="s">
        <v>205</v>
      </c>
      <c r="Y587" s="6"/>
      <c r="Z587" s="12" t="s">
        <v>538</v>
      </c>
      <c r="AA587" s="15"/>
    </row>
    <row r="588" spans="2:27" s="3" customFormat="1" ht="12">
      <c r="B588" s="12" t="s">
        <v>117</v>
      </c>
      <c r="C588" s="7" t="s">
        <v>31</v>
      </c>
      <c r="D588" s="5" t="s">
        <v>29</v>
      </c>
      <c r="E588" s="5" t="s">
        <v>15</v>
      </c>
      <c r="F588" s="5" t="s">
        <v>187</v>
      </c>
      <c r="G588" s="7" t="s">
        <v>13</v>
      </c>
      <c r="H588" s="16"/>
      <c r="I588" s="8" t="s">
        <v>14</v>
      </c>
      <c r="J588" s="16" t="s">
        <v>796</v>
      </c>
      <c r="K588" s="9">
        <v>0</v>
      </c>
      <c r="L588" s="10">
        <v>0</v>
      </c>
      <c r="M588" s="10"/>
      <c r="N588" s="9">
        <v>64.2</v>
      </c>
      <c r="O588" s="10">
        <v>1.188300835654596</v>
      </c>
      <c r="P588" s="10"/>
      <c r="Q588" s="9">
        <v>0</v>
      </c>
      <c r="R588" s="10">
        <v>0</v>
      </c>
      <c r="S588" s="10"/>
      <c r="T588" s="9">
        <v>0</v>
      </c>
      <c r="U588" s="10">
        <v>0</v>
      </c>
      <c r="V588" s="10"/>
      <c r="W588" s="7" t="s">
        <v>213</v>
      </c>
      <c r="X588" s="7" t="s">
        <v>214</v>
      </c>
      <c r="Y588" s="8"/>
      <c r="Z588" s="8" t="s">
        <v>801</v>
      </c>
      <c r="AA588" s="8" t="s">
        <v>874</v>
      </c>
    </row>
    <row r="589" spans="2:27" s="3" customFormat="1" ht="12">
      <c r="B589" s="12" t="s">
        <v>117</v>
      </c>
      <c r="C589" s="7" t="s">
        <v>31</v>
      </c>
      <c r="D589" s="5" t="s">
        <v>29</v>
      </c>
      <c r="E589" s="5" t="s">
        <v>21</v>
      </c>
      <c r="F589" s="5" t="s">
        <v>187</v>
      </c>
      <c r="G589" s="5" t="s">
        <v>13</v>
      </c>
      <c r="H589" s="16"/>
      <c r="I589" s="8" t="s">
        <v>14</v>
      </c>
      <c r="J589" s="16" t="s">
        <v>840</v>
      </c>
      <c r="K589" s="9">
        <v>0</v>
      </c>
      <c r="L589" s="10">
        <v>0</v>
      </c>
      <c r="M589" s="10"/>
      <c r="N589" s="9">
        <v>42.800000000000004</v>
      </c>
      <c r="O589" s="10">
        <v>0</v>
      </c>
      <c r="P589" s="10"/>
      <c r="Q589" s="9">
        <v>0</v>
      </c>
      <c r="R589" s="10">
        <v>0</v>
      </c>
      <c r="S589" s="10"/>
      <c r="T589" s="9">
        <v>0</v>
      </c>
      <c r="U589" s="10">
        <v>0</v>
      </c>
      <c r="V589" s="10"/>
      <c r="W589" s="7" t="s">
        <v>220</v>
      </c>
      <c r="X589" s="7" t="s">
        <v>205</v>
      </c>
      <c r="Y589" s="8"/>
      <c r="Z589" s="8" t="s">
        <v>801</v>
      </c>
      <c r="AA589" s="8"/>
    </row>
    <row r="590" spans="2:27" s="3" customFormat="1" ht="12">
      <c r="B590" s="12" t="s">
        <v>117</v>
      </c>
      <c r="C590" s="7" t="s">
        <v>31</v>
      </c>
      <c r="D590" s="5" t="s">
        <v>29</v>
      </c>
      <c r="E590" s="5" t="s">
        <v>15</v>
      </c>
      <c r="F590" s="7" t="s">
        <v>187</v>
      </c>
      <c r="G590" s="7" t="s">
        <v>13</v>
      </c>
      <c r="H590" s="16"/>
      <c r="I590" s="8" t="s">
        <v>14</v>
      </c>
      <c r="J590" s="16" t="s">
        <v>190</v>
      </c>
      <c r="K590" s="9">
        <v>0</v>
      </c>
      <c r="L590" s="10">
        <v>0</v>
      </c>
      <c r="M590" s="10"/>
      <c r="N590" s="9">
        <v>0</v>
      </c>
      <c r="O590" s="10">
        <v>0</v>
      </c>
      <c r="P590" s="10"/>
      <c r="Q590" s="9">
        <v>280.14</v>
      </c>
      <c r="R590" s="10">
        <v>3</v>
      </c>
      <c r="S590" s="10"/>
      <c r="T590" s="9">
        <v>653.66</v>
      </c>
      <c r="U590" s="10">
        <v>7</v>
      </c>
      <c r="V590" s="10"/>
      <c r="W590" s="7" t="s">
        <v>220</v>
      </c>
      <c r="X590" s="7" t="s">
        <v>214</v>
      </c>
      <c r="Y590" s="8"/>
      <c r="Z590" s="8" t="s">
        <v>801</v>
      </c>
      <c r="AA590" s="8"/>
    </row>
    <row r="591" spans="2:27" s="3" customFormat="1" ht="12">
      <c r="B591" s="12" t="s">
        <v>117</v>
      </c>
      <c r="C591" s="7" t="s">
        <v>31</v>
      </c>
      <c r="D591" s="5" t="s">
        <v>29</v>
      </c>
      <c r="E591" s="5" t="s">
        <v>21</v>
      </c>
      <c r="F591" s="5" t="s">
        <v>218</v>
      </c>
      <c r="G591" s="5" t="s">
        <v>218</v>
      </c>
      <c r="H591" s="16"/>
      <c r="I591" s="8" t="s">
        <v>26</v>
      </c>
      <c r="J591" s="16" t="s">
        <v>799</v>
      </c>
      <c r="K591" s="9">
        <v>142.31</v>
      </c>
      <c r="L591" s="10">
        <v>0</v>
      </c>
      <c r="M591" s="10"/>
      <c r="N591" s="9">
        <v>0</v>
      </c>
      <c r="O591" s="10">
        <v>0</v>
      </c>
      <c r="P591" s="10"/>
      <c r="Q591" s="9">
        <v>0</v>
      </c>
      <c r="R591" s="10">
        <v>0</v>
      </c>
      <c r="S591" s="10"/>
      <c r="T591" s="9">
        <v>0</v>
      </c>
      <c r="U591" s="10">
        <v>0</v>
      </c>
      <c r="V591" s="10"/>
      <c r="W591" s="7" t="s">
        <v>220</v>
      </c>
      <c r="X591" s="7" t="s">
        <v>205</v>
      </c>
      <c r="Y591" s="8"/>
      <c r="Z591" s="8" t="s">
        <v>801</v>
      </c>
      <c r="AA591" s="8"/>
    </row>
    <row r="592" spans="1:27" s="3" customFormat="1" ht="12">
      <c r="A592" s="22"/>
      <c r="B592" s="16" t="s">
        <v>163</v>
      </c>
      <c r="C592" s="7" t="s">
        <v>162</v>
      </c>
      <c r="D592" s="18" t="s">
        <v>685</v>
      </c>
      <c r="E592" s="7" t="s">
        <v>15</v>
      </c>
      <c r="F592" s="7" t="s">
        <v>187</v>
      </c>
      <c r="G592" s="7" t="s">
        <v>187</v>
      </c>
      <c r="H592" s="16"/>
      <c r="I592" s="8" t="s">
        <v>189</v>
      </c>
      <c r="J592" s="16"/>
      <c r="K592" s="9"/>
      <c r="L592" s="10"/>
      <c r="M592" s="10"/>
      <c r="N592" s="9">
        <v>152.497</v>
      </c>
      <c r="O592" s="10"/>
      <c r="P592" s="10"/>
      <c r="Q592" s="9"/>
      <c r="R592" s="10"/>
      <c r="S592" s="10"/>
      <c r="T592" s="9"/>
      <c r="U592" s="10"/>
      <c r="V592" s="10"/>
      <c r="W592" s="7" t="s">
        <v>213</v>
      </c>
      <c r="X592" s="7" t="s">
        <v>214</v>
      </c>
      <c r="Y592" s="8"/>
      <c r="Z592" s="8"/>
      <c r="AA592" s="8"/>
    </row>
    <row r="593" spans="2:27" s="3" customFormat="1" ht="12">
      <c r="B593" s="12" t="s">
        <v>163</v>
      </c>
      <c r="C593" s="5" t="s">
        <v>30</v>
      </c>
      <c r="D593" s="5" t="s">
        <v>685</v>
      </c>
      <c r="E593" s="5" t="s">
        <v>15</v>
      </c>
      <c r="F593" s="5" t="s">
        <v>187</v>
      </c>
      <c r="G593" s="7" t="s">
        <v>13</v>
      </c>
      <c r="H593" s="12"/>
      <c r="I593" s="12" t="s">
        <v>686</v>
      </c>
      <c r="J593" s="12" t="s">
        <v>687</v>
      </c>
      <c r="K593" s="13"/>
      <c r="L593" s="14"/>
      <c r="M593" s="14"/>
      <c r="N593" s="13">
        <v>482.778</v>
      </c>
      <c r="O593" s="14">
        <v>0</v>
      </c>
      <c r="P593" s="14"/>
      <c r="Q593" s="13"/>
      <c r="R593" s="14"/>
      <c r="S593" s="14"/>
      <c r="T593" s="13">
        <v>84.201</v>
      </c>
      <c r="U593" s="14">
        <v>0</v>
      </c>
      <c r="V593" s="14"/>
      <c r="W593" s="5" t="s">
        <v>213</v>
      </c>
      <c r="X593" s="5" t="s">
        <v>214</v>
      </c>
      <c r="Y593" s="6"/>
      <c r="Z593" s="12" t="s">
        <v>373</v>
      </c>
      <c r="AA593" s="15"/>
    </row>
    <row r="594" spans="1:27" s="3" customFormat="1" ht="12">
      <c r="A594" s="3" t="s">
        <v>240</v>
      </c>
      <c r="B594" s="12" t="s">
        <v>182</v>
      </c>
      <c r="C594" s="5" t="s">
        <v>35</v>
      </c>
      <c r="D594" s="5" t="s">
        <v>2</v>
      </c>
      <c r="E594" s="5" t="s">
        <v>15</v>
      </c>
      <c r="F594" s="5" t="s">
        <v>187</v>
      </c>
      <c r="G594" s="5" t="s">
        <v>13</v>
      </c>
      <c r="H594" s="12" t="s">
        <v>151</v>
      </c>
      <c r="I594" s="12"/>
      <c r="J594" s="12" t="s">
        <v>248</v>
      </c>
      <c r="K594" s="13">
        <v>155.685</v>
      </c>
      <c r="L594" s="14">
        <v>0.194</v>
      </c>
      <c r="M594" s="14">
        <v>0</v>
      </c>
      <c r="N594" s="13">
        <v>0</v>
      </c>
      <c r="O594" s="14">
        <v>0</v>
      </c>
      <c r="P594" s="14">
        <v>0</v>
      </c>
      <c r="Q594" s="13">
        <v>0</v>
      </c>
      <c r="R594" s="14">
        <v>0</v>
      </c>
      <c r="S594" s="14">
        <v>0</v>
      </c>
      <c r="T594" s="13">
        <v>128.935</v>
      </c>
      <c r="U594" s="14">
        <v>0.16066666666666668</v>
      </c>
      <c r="V594" s="14">
        <v>0</v>
      </c>
      <c r="W594" s="5" t="s">
        <v>213</v>
      </c>
      <c r="X594" s="5" t="s">
        <v>214</v>
      </c>
      <c r="Y594" s="6" t="s">
        <v>151</v>
      </c>
      <c r="Z594" s="12" t="s">
        <v>293</v>
      </c>
      <c r="AA594" s="15"/>
    </row>
    <row r="595" spans="1:27" s="3" customFormat="1" ht="12">
      <c r="A595" s="3" t="s">
        <v>245</v>
      </c>
      <c r="B595" s="12" t="s">
        <v>182</v>
      </c>
      <c r="C595" s="5" t="s">
        <v>35</v>
      </c>
      <c r="D595" s="5" t="s">
        <v>2</v>
      </c>
      <c r="E595" s="5" t="s">
        <v>20</v>
      </c>
      <c r="F595" s="5" t="s">
        <v>187</v>
      </c>
      <c r="G595" s="5" t="s">
        <v>13</v>
      </c>
      <c r="H595" s="12" t="s">
        <v>151</v>
      </c>
      <c r="I595" s="12" t="s">
        <v>232</v>
      </c>
      <c r="J595" s="12" t="s">
        <v>246</v>
      </c>
      <c r="K595" s="13">
        <v>76.3</v>
      </c>
      <c r="L595" s="14">
        <v>0</v>
      </c>
      <c r="M595" s="14">
        <v>0</v>
      </c>
      <c r="N595" s="13">
        <v>0</v>
      </c>
      <c r="O595" s="14">
        <v>0</v>
      </c>
      <c r="P595" s="14">
        <v>0</v>
      </c>
      <c r="Q595" s="13">
        <v>0</v>
      </c>
      <c r="R595" s="14">
        <v>0</v>
      </c>
      <c r="S595" s="14">
        <v>0</v>
      </c>
      <c r="T595" s="13">
        <v>0</v>
      </c>
      <c r="U595" s="14">
        <v>0</v>
      </c>
      <c r="V595" s="14">
        <v>0</v>
      </c>
      <c r="W595" s="5" t="s">
        <v>220</v>
      </c>
      <c r="X595" s="5" t="s">
        <v>214</v>
      </c>
      <c r="Y595" s="6" t="s">
        <v>151</v>
      </c>
      <c r="Z595" s="12" t="s">
        <v>326</v>
      </c>
      <c r="AA595" s="15"/>
    </row>
    <row r="596" spans="1:27" s="3" customFormat="1" ht="12">
      <c r="A596" s="3" t="s">
        <v>242</v>
      </c>
      <c r="B596" s="12" t="s">
        <v>182</v>
      </c>
      <c r="C596" s="5" t="s">
        <v>35</v>
      </c>
      <c r="D596" s="5" t="s">
        <v>2</v>
      </c>
      <c r="E596" s="5" t="s">
        <v>191</v>
      </c>
      <c r="F596" s="5" t="s">
        <v>218</v>
      </c>
      <c r="G596" s="5" t="s">
        <v>218</v>
      </c>
      <c r="H596" s="12" t="s">
        <v>151</v>
      </c>
      <c r="I596" s="12"/>
      <c r="J596" s="12" t="s">
        <v>243</v>
      </c>
      <c r="K596" s="13">
        <v>0</v>
      </c>
      <c r="L596" s="14">
        <v>0</v>
      </c>
      <c r="M596" s="14">
        <v>0</v>
      </c>
      <c r="N596" s="13">
        <v>0</v>
      </c>
      <c r="O596" s="14">
        <v>0</v>
      </c>
      <c r="P596" s="14">
        <v>0</v>
      </c>
      <c r="Q596" s="13">
        <v>0</v>
      </c>
      <c r="R596" s="14">
        <v>0</v>
      </c>
      <c r="S596" s="14">
        <v>0</v>
      </c>
      <c r="T596" s="13">
        <v>64</v>
      </c>
      <c r="U596" s="14">
        <v>0</v>
      </c>
      <c r="V596" s="14">
        <v>0</v>
      </c>
      <c r="W596" s="5" t="s">
        <v>220</v>
      </c>
      <c r="X596" s="5" t="s">
        <v>214</v>
      </c>
      <c r="Y596" s="6" t="s">
        <v>151</v>
      </c>
      <c r="Z596" s="12" t="s">
        <v>327</v>
      </c>
      <c r="AA596" s="15"/>
    </row>
    <row r="597" spans="2:27" s="3" customFormat="1" ht="12">
      <c r="B597" s="12" t="s">
        <v>182</v>
      </c>
      <c r="C597" s="5" t="s">
        <v>30</v>
      </c>
      <c r="D597" s="5" t="s">
        <v>2</v>
      </c>
      <c r="E597" s="5" t="s">
        <v>15</v>
      </c>
      <c r="F597" s="5" t="s">
        <v>187</v>
      </c>
      <c r="G597" s="5" t="s">
        <v>187</v>
      </c>
      <c r="H597" s="12"/>
      <c r="I597" s="12" t="s">
        <v>347</v>
      </c>
      <c r="J597" s="12" t="s">
        <v>688</v>
      </c>
      <c r="K597" s="13">
        <v>55.935</v>
      </c>
      <c r="L597" s="14">
        <v>0.066</v>
      </c>
      <c r="M597" s="14"/>
      <c r="N597" s="13"/>
      <c r="O597" s="14"/>
      <c r="P597" s="14"/>
      <c r="Q597" s="13"/>
      <c r="R597" s="14"/>
      <c r="S597" s="14"/>
      <c r="T597" s="13">
        <v>50.85</v>
      </c>
      <c r="U597" s="14">
        <v>0.060000000000000005</v>
      </c>
      <c r="V597" s="14"/>
      <c r="W597" s="5" t="s">
        <v>213</v>
      </c>
      <c r="X597" s="5" t="s">
        <v>214</v>
      </c>
      <c r="Y597" s="6"/>
      <c r="Z597" s="12" t="s">
        <v>373</v>
      </c>
      <c r="AA597" s="15"/>
    </row>
    <row r="598" spans="2:27" s="3" customFormat="1" ht="12">
      <c r="B598" s="12" t="s">
        <v>182</v>
      </c>
      <c r="C598" s="5" t="s">
        <v>30</v>
      </c>
      <c r="D598" s="5" t="s">
        <v>2</v>
      </c>
      <c r="E598" s="5" t="s">
        <v>12</v>
      </c>
      <c r="F598" s="7" t="s">
        <v>26</v>
      </c>
      <c r="G598" s="7" t="s">
        <v>26</v>
      </c>
      <c r="H598" s="12"/>
      <c r="I598" s="12" t="s">
        <v>339</v>
      </c>
      <c r="J598" s="12" t="s">
        <v>689</v>
      </c>
      <c r="K598" s="13"/>
      <c r="L598" s="14"/>
      <c r="M598" s="14"/>
      <c r="N598" s="13"/>
      <c r="O598" s="14"/>
      <c r="P598" s="14"/>
      <c r="Q598" s="13">
        <v>183.7073664</v>
      </c>
      <c r="R598" s="14"/>
      <c r="S598" s="14"/>
      <c r="T598" s="13"/>
      <c r="U598" s="14"/>
      <c r="V598" s="14"/>
      <c r="W598" s="5" t="s">
        <v>220</v>
      </c>
      <c r="X598" s="5" t="s">
        <v>205</v>
      </c>
      <c r="Y598" s="6"/>
      <c r="Z598" s="12" t="s">
        <v>429</v>
      </c>
      <c r="AA598" s="15"/>
    </row>
    <row r="599" spans="2:27" s="3" customFormat="1" ht="12">
      <c r="B599" s="12" t="s">
        <v>182</v>
      </c>
      <c r="C599" s="5" t="s">
        <v>30</v>
      </c>
      <c r="D599" s="5" t="s">
        <v>2</v>
      </c>
      <c r="E599" s="5" t="s">
        <v>191</v>
      </c>
      <c r="F599" s="5" t="s">
        <v>218</v>
      </c>
      <c r="G599" s="5" t="s">
        <v>218</v>
      </c>
      <c r="H599" s="12"/>
      <c r="I599" s="12" t="s">
        <v>350</v>
      </c>
      <c r="J599" s="12" t="s">
        <v>690</v>
      </c>
      <c r="K599" s="13"/>
      <c r="L599" s="14"/>
      <c r="M599" s="14"/>
      <c r="N599" s="13">
        <v>48.025</v>
      </c>
      <c r="O599" s="14"/>
      <c r="P599" s="14"/>
      <c r="Q599" s="13"/>
      <c r="R599" s="14"/>
      <c r="S599" s="14"/>
      <c r="T599" s="13">
        <v>48.025</v>
      </c>
      <c r="U599" s="14"/>
      <c r="V599" s="14"/>
      <c r="W599" s="5" t="s">
        <v>220</v>
      </c>
      <c r="X599" s="5" t="s">
        <v>214</v>
      </c>
      <c r="Y599" s="6"/>
      <c r="Z599" s="12" t="s">
        <v>521</v>
      </c>
      <c r="AA599" s="15"/>
    </row>
    <row r="600" spans="2:27" s="3" customFormat="1" ht="12">
      <c r="B600" s="12" t="s">
        <v>182</v>
      </c>
      <c r="C600" s="5" t="s">
        <v>30</v>
      </c>
      <c r="D600" s="5" t="s">
        <v>2</v>
      </c>
      <c r="E600" s="5" t="s">
        <v>19</v>
      </c>
      <c r="F600" s="5" t="s">
        <v>218</v>
      </c>
      <c r="G600" s="5" t="s">
        <v>218</v>
      </c>
      <c r="H600" s="12"/>
      <c r="I600" s="12" t="s">
        <v>539</v>
      </c>
      <c r="J600" s="12" t="s">
        <v>691</v>
      </c>
      <c r="K600" s="13"/>
      <c r="L600" s="14"/>
      <c r="M600" s="14"/>
      <c r="N600" s="13">
        <v>226</v>
      </c>
      <c r="O600" s="14"/>
      <c r="P600" s="14"/>
      <c r="Q600" s="13"/>
      <c r="R600" s="14"/>
      <c r="S600" s="14"/>
      <c r="T600" s="13"/>
      <c r="U600" s="14"/>
      <c r="V600" s="14"/>
      <c r="W600" s="5" t="s">
        <v>220</v>
      </c>
      <c r="X600" s="5" t="s">
        <v>205</v>
      </c>
      <c r="Y600" s="6"/>
      <c r="Z600" s="12" t="s">
        <v>692</v>
      </c>
      <c r="AA600" s="15"/>
    </row>
    <row r="601" spans="2:27" s="3" customFormat="1" ht="12">
      <c r="B601" s="12" t="s">
        <v>118</v>
      </c>
      <c r="C601" s="5" t="s">
        <v>30</v>
      </c>
      <c r="D601" s="5" t="s">
        <v>2</v>
      </c>
      <c r="E601" s="5" t="s">
        <v>15</v>
      </c>
      <c r="F601" s="5" t="s">
        <v>187</v>
      </c>
      <c r="G601" s="7" t="s">
        <v>13</v>
      </c>
      <c r="H601" s="12"/>
      <c r="I601" s="12" t="s">
        <v>336</v>
      </c>
      <c r="J601" s="12" t="s">
        <v>693</v>
      </c>
      <c r="K601" s="13">
        <v>132.21</v>
      </c>
      <c r="L601" s="14">
        <v>0.5985</v>
      </c>
      <c r="M601" s="14"/>
      <c r="N601" s="13"/>
      <c r="O601" s="14"/>
      <c r="P601" s="14"/>
      <c r="Q601" s="13"/>
      <c r="R601" s="14"/>
      <c r="S601" s="14"/>
      <c r="T601" s="13">
        <v>161.59</v>
      </c>
      <c r="U601" s="14">
        <v>0.7315</v>
      </c>
      <c r="V601" s="14"/>
      <c r="W601" s="5" t="s">
        <v>213</v>
      </c>
      <c r="X601" s="5" t="s">
        <v>214</v>
      </c>
      <c r="Y601" s="6"/>
      <c r="Z601" s="12" t="s">
        <v>373</v>
      </c>
      <c r="AA601" s="15"/>
    </row>
    <row r="602" spans="2:27" s="3" customFormat="1" ht="12">
      <c r="B602" s="12" t="s">
        <v>118</v>
      </c>
      <c r="C602" s="5" t="s">
        <v>30</v>
      </c>
      <c r="D602" s="5" t="s">
        <v>2</v>
      </c>
      <c r="E602" s="5" t="s">
        <v>20</v>
      </c>
      <c r="F602" s="5" t="s">
        <v>187</v>
      </c>
      <c r="G602" s="5" t="s">
        <v>13</v>
      </c>
      <c r="H602" s="12"/>
      <c r="I602" s="12" t="s">
        <v>362</v>
      </c>
      <c r="J602" s="12"/>
      <c r="K602" s="13">
        <v>79.1</v>
      </c>
      <c r="L602" s="14"/>
      <c r="M602" s="14"/>
      <c r="N602" s="13"/>
      <c r="O602" s="14"/>
      <c r="P602" s="14"/>
      <c r="Q602" s="13"/>
      <c r="R602" s="14"/>
      <c r="S602" s="14"/>
      <c r="T602" s="13"/>
      <c r="U602" s="14"/>
      <c r="V602" s="14"/>
      <c r="W602" s="5" t="s">
        <v>220</v>
      </c>
      <c r="X602" s="5" t="s">
        <v>214</v>
      </c>
      <c r="Y602" s="6"/>
      <c r="Z602" s="12" t="s">
        <v>363</v>
      </c>
      <c r="AA602" s="15"/>
    </row>
    <row r="603" spans="2:27" s="3" customFormat="1" ht="12">
      <c r="B603" s="12" t="s">
        <v>118</v>
      </c>
      <c r="C603" s="5" t="s">
        <v>30</v>
      </c>
      <c r="D603" s="5" t="s">
        <v>2</v>
      </c>
      <c r="E603" s="5" t="s">
        <v>12</v>
      </c>
      <c r="F603" s="7" t="s">
        <v>26</v>
      </c>
      <c r="G603" s="7" t="s">
        <v>26</v>
      </c>
      <c r="H603" s="12"/>
      <c r="I603" s="12" t="s">
        <v>339</v>
      </c>
      <c r="J603" s="12" t="s">
        <v>694</v>
      </c>
      <c r="K603" s="13"/>
      <c r="L603" s="14"/>
      <c r="M603" s="14"/>
      <c r="N603" s="13"/>
      <c r="O603" s="14"/>
      <c r="P603" s="14"/>
      <c r="Q603" s="13">
        <v>180</v>
      </c>
      <c r="R603" s="14"/>
      <c r="S603" s="14"/>
      <c r="T603" s="13"/>
      <c r="U603" s="14"/>
      <c r="V603" s="14"/>
      <c r="W603" s="5" t="s">
        <v>220</v>
      </c>
      <c r="X603" s="5" t="s">
        <v>205</v>
      </c>
      <c r="Y603" s="6"/>
      <c r="Z603" s="12" t="s">
        <v>429</v>
      </c>
      <c r="AA603" s="15"/>
    </row>
    <row r="604" spans="2:27" s="3" customFormat="1" ht="12">
      <c r="B604" s="12" t="s">
        <v>118</v>
      </c>
      <c r="C604" s="5" t="s">
        <v>30</v>
      </c>
      <c r="D604" s="5" t="s">
        <v>2</v>
      </c>
      <c r="E604" s="5" t="s">
        <v>191</v>
      </c>
      <c r="F604" s="5" t="s">
        <v>218</v>
      </c>
      <c r="G604" s="5" t="s">
        <v>218</v>
      </c>
      <c r="H604" s="12"/>
      <c r="I604" s="12" t="s">
        <v>350</v>
      </c>
      <c r="J604" s="12" t="s">
        <v>695</v>
      </c>
      <c r="K604" s="13">
        <v>57.63</v>
      </c>
      <c r="L604" s="14"/>
      <c r="M604" s="14"/>
      <c r="N604" s="13"/>
      <c r="O604" s="14"/>
      <c r="P604" s="14"/>
      <c r="Q604" s="13"/>
      <c r="R604" s="14"/>
      <c r="S604" s="14"/>
      <c r="T604" s="13">
        <v>57.63</v>
      </c>
      <c r="U604" s="14"/>
      <c r="V604" s="14"/>
      <c r="W604" s="5" t="s">
        <v>220</v>
      </c>
      <c r="X604" s="5" t="s">
        <v>214</v>
      </c>
      <c r="Y604" s="6"/>
      <c r="Z604" s="12" t="s">
        <v>396</v>
      </c>
      <c r="AA604" s="15"/>
    </row>
    <row r="605" spans="2:27" s="3" customFormat="1" ht="12">
      <c r="B605" s="12" t="s">
        <v>118</v>
      </c>
      <c r="C605" s="7" t="s">
        <v>31</v>
      </c>
      <c r="D605" s="5" t="s">
        <v>2</v>
      </c>
      <c r="E605" s="5" t="s">
        <v>15</v>
      </c>
      <c r="F605" s="5" t="s">
        <v>187</v>
      </c>
      <c r="G605" s="7" t="s">
        <v>13</v>
      </c>
      <c r="H605" s="16"/>
      <c r="I605" s="8" t="s">
        <v>14</v>
      </c>
      <c r="J605" s="16" t="s">
        <v>796</v>
      </c>
      <c r="K605" s="9">
        <v>90.47</v>
      </c>
      <c r="L605" s="10">
        <v>0.4245769230769231</v>
      </c>
      <c r="M605" s="10"/>
      <c r="N605" s="9">
        <v>0</v>
      </c>
      <c r="O605" s="10">
        <v>0</v>
      </c>
      <c r="P605" s="10"/>
      <c r="Q605" s="9">
        <v>0</v>
      </c>
      <c r="R605" s="10">
        <v>0</v>
      </c>
      <c r="S605" s="10"/>
      <c r="T605" s="9">
        <v>18530</v>
      </c>
      <c r="U605" s="10">
        <v>0.08696153846153847</v>
      </c>
      <c r="V605" s="10"/>
      <c r="W605" s="7" t="s">
        <v>213</v>
      </c>
      <c r="X605" s="7" t="s">
        <v>214</v>
      </c>
      <c r="Y605" s="8"/>
      <c r="Z605" s="8" t="s">
        <v>797</v>
      </c>
      <c r="AA605" s="8"/>
    </row>
    <row r="606" spans="2:27" s="3" customFormat="1" ht="12">
      <c r="B606" s="12" t="s">
        <v>118</v>
      </c>
      <c r="C606" s="7" t="s">
        <v>31</v>
      </c>
      <c r="D606" s="5" t="s">
        <v>2</v>
      </c>
      <c r="E606" s="5" t="s">
        <v>20</v>
      </c>
      <c r="F606" s="5" t="s">
        <v>187</v>
      </c>
      <c r="G606" s="5" t="s">
        <v>187</v>
      </c>
      <c r="H606" s="16"/>
      <c r="I606" s="8" t="s">
        <v>796</v>
      </c>
      <c r="J606" s="16" t="s">
        <v>192</v>
      </c>
      <c r="K606" s="9">
        <v>32.1</v>
      </c>
      <c r="L606" s="10">
        <v>0</v>
      </c>
      <c r="M606" s="10"/>
      <c r="N606" s="9">
        <v>0</v>
      </c>
      <c r="O606" s="10">
        <v>0</v>
      </c>
      <c r="P606" s="10"/>
      <c r="Q606" s="9">
        <v>0</v>
      </c>
      <c r="R606" s="10">
        <v>0</v>
      </c>
      <c r="S606" s="10"/>
      <c r="T606" s="9">
        <v>0</v>
      </c>
      <c r="U606" s="10">
        <v>0</v>
      </c>
      <c r="V606" s="10"/>
      <c r="W606" s="7" t="s">
        <v>220</v>
      </c>
      <c r="X606" s="7" t="s">
        <v>214</v>
      </c>
      <c r="Y606" s="8"/>
      <c r="Z606" s="8" t="s">
        <v>797</v>
      </c>
      <c r="AA606" s="8"/>
    </row>
    <row r="607" spans="2:27" s="3" customFormat="1" ht="12">
      <c r="B607" s="12" t="s">
        <v>118</v>
      </c>
      <c r="C607" s="7" t="s">
        <v>31</v>
      </c>
      <c r="D607" s="5" t="s">
        <v>2</v>
      </c>
      <c r="E607" s="5" t="s">
        <v>191</v>
      </c>
      <c r="F607" s="5" t="s">
        <v>218</v>
      </c>
      <c r="G607" s="5" t="s">
        <v>218</v>
      </c>
      <c r="H607" s="16"/>
      <c r="I607" s="8" t="s">
        <v>14</v>
      </c>
      <c r="J607" s="16" t="s">
        <v>805</v>
      </c>
      <c r="K607" s="9">
        <v>22.236</v>
      </c>
      <c r="L607" s="10">
        <v>0</v>
      </c>
      <c r="M607" s="10">
        <v>0.1308</v>
      </c>
      <c r="N607" s="9">
        <v>0</v>
      </c>
      <c r="O607" s="10">
        <v>0</v>
      </c>
      <c r="P607" s="10">
        <v>0</v>
      </c>
      <c r="Q607" s="9">
        <v>0</v>
      </c>
      <c r="R607" s="10">
        <v>0</v>
      </c>
      <c r="S607" s="10">
        <v>0</v>
      </c>
      <c r="T607" s="9">
        <v>51.88400000000001</v>
      </c>
      <c r="U607" s="10">
        <v>0</v>
      </c>
      <c r="V607" s="10">
        <v>0.3052</v>
      </c>
      <c r="W607" s="7" t="s">
        <v>220</v>
      </c>
      <c r="X607" s="7" t="s">
        <v>214</v>
      </c>
      <c r="Y607" s="8"/>
      <c r="Z607" s="8" t="s">
        <v>797</v>
      </c>
      <c r="AA607" s="8" t="s">
        <v>828</v>
      </c>
    </row>
    <row r="608" spans="1:27" s="3" customFormat="1" ht="12">
      <c r="A608" s="3" t="s">
        <v>245</v>
      </c>
      <c r="B608" s="12" t="s">
        <v>119</v>
      </c>
      <c r="C608" s="5" t="s">
        <v>35</v>
      </c>
      <c r="D608" s="5" t="s">
        <v>2</v>
      </c>
      <c r="E608" s="5" t="s">
        <v>20</v>
      </c>
      <c r="F608" s="5" t="s">
        <v>187</v>
      </c>
      <c r="G608" s="5" t="s">
        <v>13</v>
      </c>
      <c r="H608" s="12" t="s">
        <v>151</v>
      </c>
      <c r="I608" s="12" t="s">
        <v>256</v>
      </c>
      <c r="J608" s="12" t="s">
        <v>246</v>
      </c>
      <c r="K608" s="13">
        <v>0</v>
      </c>
      <c r="L608" s="14">
        <v>0</v>
      </c>
      <c r="M608" s="14">
        <v>0</v>
      </c>
      <c r="N608" s="13">
        <v>32.7</v>
      </c>
      <c r="O608" s="14">
        <v>0</v>
      </c>
      <c r="P608" s="14">
        <v>0</v>
      </c>
      <c r="Q608" s="13">
        <v>0</v>
      </c>
      <c r="R608" s="14">
        <v>0</v>
      </c>
      <c r="S608" s="14">
        <v>0</v>
      </c>
      <c r="T608" s="13">
        <v>0</v>
      </c>
      <c r="U608" s="14">
        <v>0</v>
      </c>
      <c r="V608" s="14">
        <v>0</v>
      </c>
      <c r="W608" s="5" t="s">
        <v>220</v>
      </c>
      <c r="X608" s="5" t="s">
        <v>214</v>
      </c>
      <c r="Y608" s="6" t="s">
        <v>151</v>
      </c>
      <c r="Z608" s="12" t="s">
        <v>247</v>
      </c>
      <c r="AA608" s="15"/>
    </row>
    <row r="609" spans="1:27" s="3" customFormat="1" ht="12">
      <c r="A609" s="3" t="s">
        <v>189</v>
      </c>
      <c r="B609" s="12" t="s">
        <v>119</v>
      </c>
      <c r="C609" s="5" t="s">
        <v>35</v>
      </c>
      <c r="D609" s="5" t="s">
        <v>2</v>
      </c>
      <c r="E609" s="5" t="s">
        <v>15</v>
      </c>
      <c r="F609" s="7" t="s">
        <v>187</v>
      </c>
      <c r="G609" s="7" t="s">
        <v>13</v>
      </c>
      <c r="H609" s="12" t="s">
        <v>151</v>
      </c>
      <c r="I609" s="12"/>
      <c r="J609" s="12" t="s">
        <v>241</v>
      </c>
      <c r="K609" s="13">
        <v>0</v>
      </c>
      <c r="L609" s="14">
        <v>0</v>
      </c>
      <c r="M609" s="14">
        <v>0</v>
      </c>
      <c r="N609" s="13">
        <v>29.76059179556153</v>
      </c>
      <c r="O609" s="14">
        <v>0.05</v>
      </c>
      <c r="P609" s="14">
        <v>0</v>
      </c>
      <c r="Q609" s="13">
        <v>0</v>
      </c>
      <c r="R609" s="14">
        <v>0</v>
      </c>
      <c r="S609" s="14">
        <v>0</v>
      </c>
      <c r="T609" s="13">
        <v>0</v>
      </c>
      <c r="U609" s="14">
        <v>0</v>
      </c>
      <c r="V609" s="14">
        <v>0</v>
      </c>
      <c r="W609" s="5" t="s">
        <v>220</v>
      </c>
      <c r="X609" s="5" t="s">
        <v>214</v>
      </c>
      <c r="Y609" s="6" t="s">
        <v>151</v>
      </c>
      <c r="Z609" s="12"/>
      <c r="AA609" s="15"/>
    </row>
    <row r="610" spans="2:27" s="3" customFormat="1" ht="12">
      <c r="B610" s="12" t="s">
        <v>119</v>
      </c>
      <c r="C610" s="5" t="s">
        <v>30</v>
      </c>
      <c r="D610" s="5" t="s">
        <v>2</v>
      </c>
      <c r="E610" s="5" t="s">
        <v>20</v>
      </c>
      <c r="F610" s="5" t="s">
        <v>187</v>
      </c>
      <c r="G610" s="5" t="s">
        <v>13</v>
      </c>
      <c r="H610" s="12"/>
      <c r="I610" s="12" t="s">
        <v>362</v>
      </c>
      <c r="J610" s="12"/>
      <c r="K610" s="13"/>
      <c r="L610" s="14"/>
      <c r="M610" s="14"/>
      <c r="N610" s="13">
        <v>79.1</v>
      </c>
      <c r="O610" s="14"/>
      <c r="P610" s="14"/>
      <c r="Q610" s="13"/>
      <c r="R610" s="14"/>
      <c r="S610" s="14"/>
      <c r="T610" s="13"/>
      <c r="U610" s="14"/>
      <c r="V610" s="14"/>
      <c r="W610" s="5" t="s">
        <v>220</v>
      </c>
      <c r="X610" s="5" t="s">
        <v>214</v>
      </c>
      <c r="Y610" s="6"/>
      <c r="Z610" s="12" t="s">
        <v>363</v>
      </c>
      <c r="AA610" s="15"/>
    </row>
    <row r="611" spans="2:27" s="3" customFormat="1" ht="12">
      <c r="B611" s="12" t="s">
        <v>119</v>
      </c>
      <c r="C611" s="5" t="s">
        <v>30</v>
      </c>
      <c r="D611" s="5" t="s">
        <v>2</v>
      </c>
      <c r="E611" s="5" t="s">
        <v>21</v>
      </c>
      <c r="F611" s="5" t="s">
        <v>187</v>
      </c>
      <c r="G611" s="5" t="s">
        <v>187</v>
      </c>
      <c r="H611" s="12"/>
      <c r="I611" s="12" t="s">
        <v>435</v>
      </c>
      <c r="J611" s="12" t="s">
        <v>696</v>
      </c>
      <c r="K611" s="13">
        <v>33.9</v>
      </c>
      <c r="L611" s="14"/>
      <c r="M611" s="14"/>
      <c r="N611" s="13"/>
      <c r="O611" s="14"/>
      <c r="P611" s="14"/>
      <c r="Q611" s="13"/>
      <c r="R611" s="14"/>
      <c r="S611" s="14"/>
      <c r="T611" s="13"/>
      <c r="U611" s="14"/>
      <c r="V611" s="14"/>
      <c r="W611" s="5" t="s">
        <v>220</v>
      </c>
      <c r="X611" s="5" t="s">
        <v>205</v>
      </c>
      <c r="Y611" s="6"/>
      <c r="Z611" s="12" t="s">
        <v>579</v>
      </c>
      <c r="AA611" s="15"/>
    </row>
    <row r="612" spans="2:27" s="3" customFormat="1" ht="12">
      <c r="B612" s="12" t="s">
        <v>119</v>
      </c>
      <c r="C612" s="5" t="s">
        <v>30</v>
      </c>
      <c r="D612" s="5" t="s">
        <v>2</v>
      </c>
      <c r="E612" s="5" t="s">
        <v>15</v>
      </c>
      <c r="F612" s="5" t="s">
        <v>187</v>
      </c>
      <c r="G612" s="5" t="s">
        <v>13</v>
      </c>
      <c r="H612" s="12"/>
      <c r="I612" s="12" t="s">
        <v>336</v>
      </c>
      <c r="J612" s="12" t="s">
        <v>697</v>
      </c>
      <c r="K612" s="13"/>
      <c r="L612" s="14"/>
      <c r="M612" s="14"/>
      <c r="N612" s="13">
        <v>55.729</v>
      </c>
      <c r="O612" s="14">
        <v>0.072</v>
      </c>
      <c r="P612" s="14"/>
      <c r="Q612" s="13"/>
      <c r="R612" s="14"/>
      <c r="S612" s="14"/>
      <c r="T612" s="13">
        <v>130.034</v>
      </c>
      <c r="U612" s="14">
        <v>0.168</v>
      </c>
      <c r="V612" s="14"/>
      <c r="W612" s="5" t="s">
        <v>220</v>
      </c>
      <c r="X612" s="5" t="s">
        <v>214</v>
      </c>
      <c r="Y612" s="6"/>
      <c r="Z612" s="12" t="s">
        <v>480</v>
      </c>
      <c r="AA612" s="15"/>
    </row>
    <row r="613" spans="2:27" s="3" customFormat="1" ht="12">
      <c r="B613" s="12" t="s">
        <v>119</v>
      </c>
      <c r="C613" s="5" t="s">
        <v>30</v>
      </c>
      <c r="D613" s="5" t="s">
        <v>2</v>
      </c>
      <c r="E613" s="5" t="s">
        <v>12</v>
      </c>
      <c r="F613" s="7" t="s">
        <v>26</v>
      </c>
      <c r="G613" s="7" t="s">
        <v>26</v>
      </c>
      <c r="H613" s="12"/>
      <c r="I613" s="12" t="s">
        <v>339</v>
      </c>
      <c r="J613" s="12" t="s">
        <v>698</v>
      </c>
      <c r="K613" s="13">
        <v>180</v>
      </c>
      <c r="L613" s="14"/>
      <c r="M613" s="14"/>
      <c r="N613" s="13"/>
      <c r="O613" s="14"/>
      <c r="P613" s="14"/>
      <c r="Q613" s="13"/>
      <c r="R613" s="14"/>
      <c r="S613" s="14"/>
      <c r="T613" s="13"/>
      <c r="U613" s="14"/>
      <c r="V613" s="14"/>
      <c r="W613" s="5" t="s">
        <v>220</v>
      </c>
      <c r="X613" s="5" t="s">
        <v>205</v>
      </c>
      <c r="Y613" s="6"/>
      <c r="Z613" s="12" t="s">
        <v>355</v>
      </c>
      <c r="AA613" s="15"/>
    </row>
    <row r="614" spans="2:27" s="3" customFormat="1" ht="12">
      <c r="B614" s="12" t="s">
        <v>120</v>
      </c>
      <c r="C614" s="5" t="s">
        <v>30</v>
      </c>
      <c r="D614" s="5" t="s">
        <v>2</v>
      </c>
      <c r="E614" s="5" t="s">
        <v>15</v>
      </c>
      <c r="F614" s="5" t="s">
        <v>187</v>
      </c>
      <c r="G614" s="7" t="s">
        <v>13</v>
      </c>
      <c r="H614" s="12"/>
      <c r="I614" s="12" t="s">
        <v>336</v>
      </c>
      <c r="J614" s="12" t="s">
        <v>699</v>
      </c>
      <c r="K614" s="13">
        <v>118.65</v>
      </c>
      <c r="L614" s="14">
        <v>0.14</v>
      </c>
      <c r="M614" s="14"/>
      <c r="N614" s="13"/>
      <c r="O614" s="14"/>
      <c r="P614" s="14"/>
      <c r="Q614" s="13"/>
      <c r="R614" s="14"/>
      <c r="S614" s="14"/>
      <c r="T614" s="13">
        <v>149.16</v>
      </c>
      <c r="U614" s="14">
        <v>0.17355555555555552</v>
      </c>
      <c r="V614" s="14"/>
      <c r="W614" s="5" t="s">
        <v>213</v>
      </c>
      <c r="X614" s="5" t="s">
        <v>214</v>
      </c>
      <c r="Y614" s="6"/>
      <c r="Z614" s="12" t="s">
        <v>373</v>
      </c>
      <c r="AA614" s="15"/>
    </row>
    <row r="615" spans="2:27" s="3" customFormat="1" ht="12">
      <c r="B615" s="12" t="s">
        <v>120</v>
      </c>
      <c r="C615" s="5" t="s">
        <v>30</v>
      </c>
      <c r="D615" s="5" t="s">
        <v>2</v>
      </c>
      <c r="E615" s="5" t="s">
        <v>20</v>
      </c>
      <c r="F615" s="5" t="s">
        <v>187</v>
      </c>
      <c r="G615" s="5" t="s">
        <v>13</v>
      </c>
      <c r="H615" s="12"/>
      <c r="I615" s="12" t="s">
        <v>362</v>
      </c>
      <c r="J615" s="12"/>
      <c r="K615" s="13">
        <v>79.1</v>
      </c>
      <c r="L615" s="14"/>
      <c r="M615" s="14"/>
      <c r="N615" s="13"/>
      <c r="O615" s="14"/>
      <c r="P615" s="14"/>
      <c r="Q615" s="13"/>
      <c r="R615" s="14"/>
      <c r="S615" s="14"/>
      <c r="T615" s="13"/>
      <c r="U615" s="14"/>
      <c r="V615" s="14"/>
      <c r="W615" s="5" t="s">
        <v>220</v>
      </c>
      <c r="X615" s="5" t="s">
        <v>214</v>
      </c>
      <c r="Y615" s="6"/>
      <c r="Z615" s="12" t="s">
        <v>363</v>
      </c>
      <c r="AA615" s="15"/>
    </row>
    <row r="616" spans="2:27" s="3" customFormat="1" ht="12">
      <c r="B616" s="12" t="s">
        <v>120</v>
      </c>
      <c r="C616" s="5" t="s">
        <v>30</v>
      </c>
      <c r="D616" s="5" t="s">
        <v>2</v>
      </c>
      <c r="E616" s="5" t="s">
        <v>12</v>
      </c>
      <c r="F616" s="7" t="s">
        <v>26</v>
      </c>
      <c r="G616" s="7" t="s">
        <v>26</v>
      </c>
      <c r="H616" s="12"/>
      <c r="I616" s="12" t="s">
        <v>339</v>
      </c>
      <c r="J616" s="12" t="s">
        <v>700</v>
      </c>
      <c r="K616" s="13"/>
      <c r="L616" s="14"/>
      <c r="M616" s="14"/>
      <c r="N616" s="13"/>
      <c r="O616" s="14"/>
      <c r="P616" s="14"/>
      <c r="Q616" s="13">
        <v>180</v>
      </c>
      <c r="R616" s="14"/>
      <c r="S616" s="14"/>
      <c r="T616" s="13"/>
      <c r="U616" s="14"/>
      <c r="V616" s="14"/>
      <c r="W616" s="5" t="s">
        <v>220</v>
      </c>
      <c r="X616" s="5" t="s">
        <v>205</v>
      </c>
      <c r="Y616" s="6"/>
      <c r="Z616" s="12" t="s">
        <v>352</v>
      </c>
      <c r="AA616" s="15"/>
    </row>
    <row r="617" spans="2:27" s="3" customFormat="1" ht="12">
      <c r="B617" s="12" t="s">
        <v>120</v>
      </c>
      <c r="C617" s="5" t="s">
        <v>30</v>
      </c>
      <c r="D617" s="5" t="s">
        <v>2</v>
      </c>
      <c r="E617" s="5" t="s">
        <v>191</v>
      </c>
      <c r="F617" s="5" t="s">
        <v>218</v>
      </c>
      <c r="G617" s="5" t="s">
        <v>218</v>
      </c>
      <c r="H617" s="12"/>
      <c r="I617" s="12" t="s">
        <v>350</v>
      </c>
      <c r="J617" s="12" t="s">
        <v>701</v>
      </c>
      <c r="K617" s="13">
        <v>49.155</v>
      </c>
      <c r="L617" s="14"/>
      <c r="M617" s="14"/>
      <c r="N617" s="13"/>
      <c r="O617" s="14"/>
      <c r="P617" s="14"/>
      <c r="Q617" s="13"/>
      <c r="R617" s="14"/>
      <c r="S617" s="14"/>
      <c r="T617" s="13">
        <v>49.155</v>
      </c>
      <c r="U617" s="14"/>
      <c r="V617" s="14"/>
      <c r="W617" s="5" t="s">
        <v>220</v>
      </c>
      <c r="X617" s="5" t="s">
        <v>214</v>
      </c>
      <c r="Y617" s="6"/>
      <c r="Z617" s="12" t="s">
        <v>396</v>
      </c>
      <c r="AA617" s="15"/>
    </row>
    <row r="618" spans="2:27" s="3" customFormat="1" ht="12">
      <c r="B618" s="12" t="s">
        <v>120</v>
      </c>
      <c r="C618" s="7" t="s">
        <v>31</v>
      </c>
      <c r="D618" s="5" t="s">
        <v>2</v>
      </c>
      <c r="E618" s="5" t="s">
        <v>15</v>
      </c>
      <c r="F618" s="5" t="s">
        <v>187</v>
      </c>
      <c r="G618" s="7" t="s">
        <v>13</v>
      </c>
      <c r="H618" s="16"/>
      <c r="I618" s="8" t="s">
        <v>14</v>
      </c>
      <c r="J618" s="16" t="s">
        <v>796</v>
      </c>
      <c r="K618" s="9">
        <v>151.51</v>
      </c>
      <c r="L618" s="10">
        <v>0.183</v>
      </c>
      <c r="M618" s="10"/>
      <c r="N618" s="9">
        <v>0</v>
      </c>
      <c r="O618" s="10">
        <v>0</v>
      </c>
      <c r="P618" s="10"/>
      <c r="Q618" s="9">
        <v>0</v>
      </c>
      <c r="R618" s="10">
        <v>0</v>
      </c>
      <c r="S618" s="10"/>
      <c r="T618" s="9">
        <v>0</v>
      </c>
      <c r="U618" s="10">
        <v>0</v>
      </c>
      <c r="V618" s="10"/>
      <c r="W618" s="7" t="s">
        <v>213</v>
      </c>
      <c r="X618" s="7" t="s">
        <v>214</v>
      </c>
      <c r="Y618" s="8"/>
      <c r="Z618" s="8" t="s">
        <v>797</v>
      </c>
      <c r="AA618" s="8"/>
    </row>
    <row r="619" spans="2:27" s="3" customFormat="1" ht="12">
      <c r="B619" s="12" t="s">
        <v>120</v>
      </c>
      <c r="C619" s="7" t="s">
        <v>31</v>
      </c>
      <c r="D619" s="5" t="s">
        <v>2</v>
      </c>
      <c r="E619" s="5" t="s">
        <v>20</v>
      </c>
      <c r="F619" s="5" t="s">
        <v>187</v>
      </c>
      <c r="G619" s="5" t="s">
        <v>187</v>
      </c>
      <c r="H619" s="16"/>
      <c r="I619" s="8" t="s">
        <v>796</v>
      </c>
      <c r="J619" s="16" t="s">
        <v>192</v>
      </c>
      <c r="K619" s="9">
        <v>32.1</v>
      </c>
      <c r="L619" s="10">
        <v>0</v>
      </c>
      <c r="M619" s="10"/>
      <c r="N619" s="9">
        <v>0</v>
      </c>
      <c r="O619" s="10">
        <v>0</v>
      </c>
      <c r="P619" s="10"/>
      <c r="Q619" s="9">
        <v>0</v>
      </c>
      <c r="R619" s="10">
        <v>0</v>
      </c>
      <c r="S619" s="10"/>
      <c r="T619" s="9">
        <v>0</v>
      </c>
      <c r="U619" s="10">
        <v>0</v>
      </c>
      <c r="V619" s="10"/>
      <c r="W619" s="7" t="s">
        <v>220</v>
      </c>
      <c r="X619" s="7" t="s">
        <v>214</v>
      </c>
      <c r="Y619" s="8"/>
      <c r="Z619" s="8" t="s">
        <v>797</v>
      </c>
      <c r="AA619" s="8"/>
    </row>
    <row r="620" spans="2:27" s="3" customFormat="1" ht="12">
      <c r="B620" s="12" t="s">
        <v>120</v>
      </c>
      <c r="C620" s="7" t="s">
        <v>31</v>
      </c>
      <c r="D620" s="5" t="s">
        <v>2</v>
      </c>
      <c r="E620" s="5" t="s">
        <v>191</v>
      </c>
      <c r="F620" s="5" t="s">
        <v>218</v>
      </c>
      <c r="G620" s="5" t="s">
        <v>218</v>
      </c>
      <c r="H620" s="16"/>
      <c r="I620" s="8" t="s">
        <v>14</v>
      </c>
      <c r="J620" s="16" t="s">
        <v>805</v>
      </c>
      <c r="K620" s="9">
        <v>18.966</v>
      </c>
      <c r="L620" s="10">
        <v>0</v>
      </c>
      <c r="M620" s="10">
        <v>0.40956</v>
      </c>
      <c r="N620" s="9">
        <v>0</v>
      </c>
      <c r="O620" s="10">
        <v>0</v>
      </c>
      <c r="P620" s="10">
        <v>0</v>
      </c>
      <c r="Q620" s="9">
        <v>0</v>
      </c>
      <c r="R620" s="10">
        <v>0</v>
      </c>
      <c r="S620" s="10">
        <v>0</v>
      </c>
      <c r="T620" s="9">
        <v>44.254</v>
      </c>
      <c r="U620" s="10">
        <v>0</v>
      </c>
      <c r="V620" s="10">
        <v>0.9556399999999998</v>
      </c>
      <c r="W620" s="7" t="s">
        <v>220</v>
      </c>
      <c r="X620" s="7" t="s">
        <v>214</v>
      </c>
      <c r="Y620" s="8"/>
      <c r="Z620" s="8" t="s">
        <v>797</v>
      </c>
      <c r="AA620" s="8" t="s">
        <v>828</v>
      </c>
    </row>
    <row r="621" spans="2:27" s="3" customFormat="1" ht="12">
      <c r="B621" s="12" t="s">
        <v>121</v>
      </c>
      <c r="C621" s="5" t="s">
        <v>30</v>
      </c>
      <c r="D621" s="5" t="s">
        <v>2</v>
      </c>
      <c r="E621" s="5" t="s">
        <v>15</v>
      </c>
      <c r="F621" s="5" t="s">
        <v>187</v>
      </c>
      <c r="G621" s="5" t="s">
        <v>13</v>
      </c>
      <c r="H621" s="12"/>
      <c r="I621" s="12" t="s">
        <v>398</v>
      </c>
      <c r="J621" s="12" t="s">
        <v>702</v>
      </c>
      <c r="K621" s="13"/>
      <c r="L621" s="14"/>
      <c r="M621" s="14"/>
      <c r="N621" s="13">
        <v>53.1</v>
      </c>
      <c r="O621" s="14">
        <v>0.03</v>
      </c>
      <c r="P621" s="14"/>
      <c r="Q621" s="13"/>
      <c r="R621" s="14"/>
      <c r="S621" s="14"/>
      <c r="T621" s="13"/>
      <c r="U621" s="14"/>
      <c r="V621" s="14"/>
      <c r="W621" s="5" t="s">
        <v>213</v>
      </c>
      <c r="X621" s="5" t="s">
        <v>214</v>
      </c>
      <c r="Y621" s="6"/>
      <c r="Z621" s="12" t="s">
        <v>373</v>
      </c>
      <c r="AA621" s="15"/>
    </row>
    <row r="622" spans="2:27" s="3" customFormat="1" ht="12">
      <c r="B622" s="12" t="s">
        <v>121</v>
      </c>
      <c r="C622" s="5" t="s">
        <v>30</v>
      </c>
      <c r="D622" s="5" t="s">
        <v>2</v>
      </c>
      <c r="E622" s="5" t="s">
        <v>20</v>
      </c>
      <c r="F622" s="5" t="s">
        <v>187</v>
      </c>
      <c r="G622" s="5" t="s">
        <v>13</v>
      </c>
      <c r="H622" s="12"/>
      <c r="I622" s="12" t="s">
        <v>362</v>
      </c>
      <c r="J622" s="12"/>
      <c r="K622" s="13"/>
      <c r="L622" s="14"/>
      <c r="M622" s="14"/>
      <c r="N622" s="13">
        <v>113</v>
      </c>
      <c r="O622" s="14"/>
      <c r="P622" s="14"/>
      <c r="Q622" s="13"/>
      <c r="R622" s="14"/>
      <c r="S622" s="14"/>
      <c r="T622" s="13"/>
      <c r="U622" s="14"/>
      <c r="V622" s="14"/>
      <c r="W622" s="5" t="s">
        <v>220</v>
      </c>
      <c r="X622" s="5" t="s">
        <v>214</v>
      </c>
      <c r="Y622" s="6"/>
      <c r="Z622" s="12" t="s">
        <v>363</v>
      </c>
      <c r="AA622" s="15"/>
    </row>
    <row r="623" spans="2:27" s="3" customFormat="1" ht="12">
      <c r="B623" s="12" t="s">
        <v>121</v>
      </c>
      <c r="C623" s="5" t="s">
        <v>30</v>
      </c>
      <c r="D623" s="5" t="s">
        <v>2</v>
      </c>
      <c r="E623" s="5" t="s">
        <v>12</v>
      </c>
      <c r="F623" s="7" t="s">
        <v>26</v>
      </c>
      <c r="G623" s="7" t="s">
        <v>26</v>
      </c>
      <c r="H623" s="12"/>
      <c r="I623" s="12" t="s">
        <v>339</v>
      </c>
      <c r="J623" s="12" t="s">
        <v>703</v>
      </c>
      <c r="K623" s="13">
        <v>180</v>
      </c>
      <c r="L623" s="14"/>
      <c r="M623" s="14"/>
      <c r="N623" s="13"/>
      <c r="O623" s="14"/>
      <c r="P623" s="14"/>
      <c r="Q623" s="13"/>
      <c r="R623" s="14"/>
      <c r="S623" s="14"/>
      <c r="T623" s="13"/>
      <c r="U623" s="14"/>
      <c r="V623" s="14"/>
      <c r="W623" s="5" t="s">
        <v>220</v>
      </c>
      <c r="X623" s="5" t="s">
        <v>205</v>
      </c>
      <c r="Y623" s="6"/>
      <c r="Z623" s="12" t="s">
        <v>704</v>
      </c>
      <c r="AA623" s="15"/>
    </row>
    <row r="624" spans="2:27" s="3" customFormat="1" ht="12">
      <c r="B624" s="12" t="s">
        <v>122</v>
      </c>
      <c r="C624" s="5" t="s">
        <v>30</v>
      </c>
      <c r="D624" s="5" t="s">
        <v>2</v>
      </c>
      <c r="E624" s="5" t="s">
        <v>15</v>
      </c>
      <c r="F624" s="5" t="s">
        <v>187</v>
      </c>
      <c r="G624" s="7" t="s">
        <v>13</v>
      </c>
      <c r="H624" s="12"/>
      <c r="I624" s="12" t="s">
        <v>336</v>
      </c>
      <c r="J624" s="12" t="s">
        <v>705</v>
      </c>
      <c r="K624" s="13"/>
      <c r="L624" s="14"/>
      <c r="M624" s="14"/>
      <c r="N624" s="13">
        <v>133.34</v>
      </c>
      <c r="O624" s="14">
        <v>0.058</v>
      </c>
      <c r="P624" s="14"/>
      <c r="Q624" s="13"/>
      <c r="R624" s="14"/>
      <c r="S624" s="14"/>
      <c r="T624" s="13">
        <v>22.883</v>
      </c>
      <c r="U624" s="14">
        <v>0.009</v>
      </c>
      <c r="V624" s="14"/>
      <c r="W624" s="5" t="s">
        <v>213</v>
      </c>
      <c r="X624" s="5" t="s">
        <v>214</v>
      </c>
      <c r="Y624" s="6"/>
      <c r="Z624" s="12" t="s">
        <v>373</v>
      </c>
      <c r="AA624" s="15"/>
    </row>
    <row r="625" spans="2:27" s="3" customFormat="1" ht="12">
      <c r="B625" s="12" t="s">
        <v>122</v>
      </c>
      <c r="C625" s="5" t="s">
        <v>30</v>
      </c>
      <c r="D625" s="5" t="s">
        <v>2</v>
      </c>
      <c r="E625" s="5" t="s">
        <v>20</v>
      </c>
      <c r="F625" s="5" t="s">
        <v>187</v>
      </c>
      <c r="G625" s="5" t="s">
        <v>13</v>
      </c>
      <c r="H625" s="12"/>
      <c r="I625" s="12" t="s">
        <v>362</v>
      </c>
      <c r="J625" s="12"/>
      <c r="K625" s="13"/>
      <c r="L625" s="14"/>
      <c r="M625" s="14"/>
      <c r="N625" s="13">
        <v>113</v>
      </c>
      <c r="O625" s="14"/>
      <c r="P625" s="14"/>
      <c r="Q625" s="13"/>
      <c r="R625" s="14"/>
      <c r="S625" s="14"/>
      <c r="T625" s="13"/>
      <c r="U625" s="14"/>
      <c r="V625" s="14"/>
      <c r="W625" s="5" t="s">
        <v>220</v>
      </c>
      <c r="X625" s="5" t="s">
        <v>214</v>
      </c>
      <c r="Y625" s="6"/>
      <c r="Z625" s="12" t="s">
        <v>363</v>
      </c>
      <c r="AA625" s="15"/>
    </row>
    <row r="626" spans="2:27" s="3" customFormat="1" ht="12">
      <c r="B626" s="12" t="s">
        <v>122</v>
      </c>
      <c r="C626" s="5" t="s">
        <v>30</v>
      </c>
      <c r="D626" s="5" t="s">
        <v>2</v>
      </c>
      <c r="E626" s="5" t="s">
        <v>12</v>
      </c>
      <c r="F626" s="7" t="s">
        <v>26</v>
      </c>
      <c r="G626" s="7" t="s">
        <v>26</v>
      </c>
      <c r="H626" s="12"/>
      <c r="I626" s="12" t="s">
        <v>339</v>
      </c>
      <c r="J626" s="12" t="s">
        <v>706</v>
      </c>
      <c r="K626" s="13"/>
      <c r="L626" s="14"/>
      <c r="M626" s="14"/>
      <c r="N626" s="13"/>
      <c r="O626" s="14"/>
      <c r="P626" s="14"/>
      <c r="Q626" s="13">
        <v>180</v>
      </c>
      <c r="R626" s="14"/>
      <c r="S626" s="14"/>
      <c r="T626" s="13"/>
      <c r="U626" s="14"/>
      <c r="V626" s="14"/>
      <c r="W626" s="5" t="s">
        <v>220</v>
      </c>
      <c r="X626" s="5" t="s">
        <v>205</v>
      </c>
      <c r="Y626" s="6"/>
      <c r="Z626" s="12" t="s">
        <v>429</v>
      </c>
      <c r="AA626" s="15"/>
    </row>
    <row r="627" spans="2:27" s="3" customFormat="1" ht="12">
      <c r="B627" s="12" t="s">
        <v>122</v>
      </c>
      <c r="C627" s="5" t="s">
        <v>30</v>
      </c>
      <c r="D627" s="5" t="s">
        <v>2</v>
      </c>
      <c r="E627" s="5" t="s">
        <v>191</v>
      </c>
      <c r="F627" s="5" t="s">
        <v>218</v>
      </c>
      <c r="G627" s="5" t="s">
        <v>218</v>
      </c>
      <c r="H627" s="12"/>
      <c r="I627" s="12" t="s">
        <v>350</v>
      </c>
      <c r="J627" s="12" t="s">
        <v>707</v>
      </c>
      <c r="K627" s="13">
        <v>76.275</v>
      </c>
      <c r="L627" s="14"/>
      <c r="M627" s="14"/>
      <c r="N627" s="13"/>
      <c r="O627" s="14"/>
      <c r="P627" s="14"/>
      <c r="Q627" s="13"/>
      <c r="R627" s="14"/>
      <c r="S627" s="14"/>
      <c r="T627" s="13">
        <v>76.275</v>
      </c>
      <c r="U627" s="14"/>
      <c r="V627" s="14"/>
      <c r="W627" s="5" t="s">
        <v>220</v>
      </c>
      <c r="X627" s="5" t="s">
        <v>214</v>
      </c>
      <c r="Y627" s="6"/>
      <c r="Z627" s="12" t="s">
        <v>426</v>
      </c>
      <c r="AA627" s="15"/>
    </row>
    <row r="628" spans="2:27" s="3" customFormat="1" ht="12">
      <c r="B628" s="12" t="s">
        <v>123</v>
      </c>
      <c r="C628" s="5" t="s">
        <v>30</v>
      </c>
      <c r="D628" s="5" t="s">
        <v>2</v>
      </c>
      <c r="E628" s="5" t="s">
        <v>20</v>
      </c>
      <c r="F628" s="5" t="s">
        <v>187</v>
      </c>
      <c r="G628" s="5" t="s">
        <v>13</v>
      </c>
      <c r="H628" s="12"/>
      <c r="I628" s="12" t="s">
        <v>362</v>
      </c>
      <c r="J628" s="12"/>
      <c r="K628" s="13">
        <v>79.1</v>
      </c>
      <c r="L628" s="14"/>
      <c r="M628" s="14"/>
      <c r="N628" s="13"/>
      <c r="O628" s="14"/>
      <c r="P628" s="14"/>
      <c r="Q628" s="13"/>
      <c r="R628" s="14"/>
      <c r="S628" s="14"/>
      <c r="T628" s="13"/>
      <c r="U628" s="14"/>
      <c r="V628" s="14"/>
      <c r="W628" s="5" t="s">
        <v>220</v>
      </c>
      <c r="X628" s="5" t="s">
        <v>214</v>
      </c>
      <c r="Y628" s="6"/>
      <c r="Z628" s="12" t="s">
        <v>363</v>
      </c>
      <c r="AA628" s="15"/>
    </row>
    <row r="629" spans="2:27" s="3" customFormat="1" ht="12">
      <c r="B629" s="12" t="s">
        <v>123</v>
      </c>
      <c r="C629" s="5" t="s">
        <v>30</v>
      </c>
      <c r="D629" s="5" t="s">
        <v>2</v>
      </c>
      <c r="E629" s="5" t="s">
        <v>15</v>
      </c>
      <c r="F629" s="5" t="s">
        <v>187</v>
      </c>
      <c r="G629" s="5" t="s">
        <v>187</v>
      </c>
      <c r="H629" s="12"/>
      <c r="I629" s="12" t="s">
        <v>336</v>
      </c>
      <c r="J629" s="12" t="s">
        <v>708</v>
      </c>
      <c r="K629" s="13">
        <v>90.435</v>
      </c>
      <c r="L629" s="14">
        <v>0.02</v>
      </c>
      <c r="M629" s="14"/>
      <c r="N629" s="13"/>
      <c r="O629" s="14"/>
      <c r="P629" s="14"/>
      <c r="Q629" s="13"/>
      <c r="R629" s="14"/>
      <c r="S629" s="14"/>
      <c r="T629" s="13">
        <v>135.65337502997983</v>
      </c>
      <c r="U629" s="14">
        <v>0.03</v>
      </c>
      <c r="V629" s="14"/>
      <c r="W629" s="5" t="s">
        <v>220</v>
      </c>
      <c r="X629" s="5" t="s">
        <v>214</v>
      </c>
      <c r="Y629" s="6"/>
      <c r="Z629" s="12" t="s">
        <v>709</v>
      </c>
      <c r="AA629" s="15"/>
    </row>
    <row r="630" spans="2:27" s="3" customFormat="1" ht="12">
      <c r="B630" s="12" t="s">
        <v>123</v>
      </c>
      <c r="C630" s="5" t="s">
        <v>30</v>
      </c>
      <c r="D630" s="5" t="s">
        <v>2</v>
      </c>
      <c r="E630" s="5" t="s">
        <v>12</v>
      </c>
      <c r="F630" s="7" t="s">
        <v>26</v>
      </c>
      <c r="G630" s="7" t="s">
        <v>26</v>
      </c>
      <c r="H630" s="12"/>
      <c r="I630" s="12" t="s">
        <v>339</v>
      </c>
      <c r="J630" s="12" t="s">
        <v>710</v>
      </c>
      <c r="K630" s="13">
        <v>180</v>
      </c>
      <c r="L630" s="14"/>
      <c r="M630" s="14"/>
      <c r="N630" s="13"/>
      <c r="O630" s="14"/>
      <c r="P630" s="14"/>
      <c r="Q630" s="13"/>
      <c r="R630" s="14"/>
      <c r="S630" s="14"/>
      <c r="T630" s="13"/>
      <c r="U630" s="14"/>
      <c r="V630" s="14"/>
      <c r="W630" s="5" t="s">
        <v>220</v>
      </c>
      <c r="X630" s="5" t="s">
        <v>205</v>
      </c>
      <c r="Y630" s="6"/>
      <c r="Z630" s="12" t="s">
        <v>454</v>
      </c>
      <c r="AA630" s="15"/>
    </row>
    <row r="631" spans="2:27" s="3" customFormat="1" ht="12">
      <c r="B631" s="12" t="s">
        <v>123</v>
      </c>
      <c r="C631" s="5" t="s">
        <v>30</v>
      </c>
      <c r="D631" s="5" t="s">
        <v>2</v>
      </c>
      <c r="E631" s="5" t="s">
        <v>191</v>
      </c>
      <c r="F631" s="5" t="s">
        <v>218</v>
      </c>
      <c r="G631" s="5" t="s">
        <v>218</v>
      </c>
      <c r="H631" s="12"/>
      <c r="I631" s="12" t="s">
        <v>350</v>
      </c>
      <c r="J631" s="12" t="s">
        <v>711</v>
      </c>
      <c r="K631" s="13">
        <v>76.275</v>
      </c>
      <c r="L631" s="14"/>
      <c r="M631" s="14"/>
      <c r="N631" s="13"/>
      <c r="O631" s="14"/>
      <c r="P631" s="14"/>
      <c r="Q631" s="13"/>
      <c r="R631" s="14"/>
      <c r="S631" s="14"/>
      <c r="T631" s="13">
        <v>76.275</v>
      </c>
      <c r="U631" s="14"/>
      <c r="V631" s="14"/>
      <c r="W631" s="5" t="s">
        <v>220</v>
      </c>
      <c r="X631" s="5" t="s">
        <v>214</v>
      </c>
      <c r="Y631" s="6"/>
      <c r="Z631" s="12" t="s">
        <v>426</v>
      </c>
      <c r="AA631" s="15"/>
    </row>
    <row r="632" spans="2:27" s="3" customFormat="1" ht="12">
      <c r="B632" s="12" t="s">
        <v>123</v>
      </c>
      <c r="C632" s="7" t="s">
        <v>31</v>
      </c>
      <c r="D632" s="5" t="s">
        <v>2</v>
      </c>
      <c r="E632" s="5" t="s">
        <v>20</v>
      </c>
      <c r="F632" s="5" t="s">
        <v>187</v>
      </c>
      <c r="G632" s="5" t="s">
        <v>187</v>
      </c>
      <c r="H632" s="16"/>
      <c r="I632" s="8" t="s">
        <v>796</v>
      </c>
      <c r="J632" s="16" t="s">
        <v>192</v>
      </c>
      <c r="K632" s="21">
        <v>32.1</v>
      </c>
      <c r="L632" s="10">
        <v>0</v>
      </c>
      <c r="M632" s="10"/>
      <c r="N632" s="9">
        <v>0</v>
      </c>
      <c r="O632" s="10">
        <v>0</v>
      </c>
      <c r="P632" s="10"/>
      <c r="Q632" s="9">
        <v>0</v>
      </c>
      <c r="R632" s="10">
        <v>0</v>
      </c>
      <c r="S632" s="10"/>
      <c r="T632" s="9">
        <v>0</v>
      </c>
      <c r="U632" s="10">
        <v>0</v>
      </c>
      <c r="V632" s="10"/>
      <c r="W632" s="7" t="s">
        <v>220</v>
      </c>
      <c r="X632" s="7" t="s">
        <v>214</v>
      </c>
      <c r="Y632" s="8"/>
      <c r="Z632" s="8" t="s">
        <v>797</v>
      </c>
      <c r="AA632" s="8"/>
    </row>
    <row r="633" spans="2:27" s="3" customFormat="1" ht="12">
      <c r="B633" s="12" t="s">
        <v>123</v>
      </c>
      <c r="C633" s="7" t="s">
        <v>31</v>
      </c>
      <c r="D633" s="5" t="s">
        <v>2</v>
      </c>
      <c r="E633" s="5" t="s">
        <v>15</v>
      </c>
      <c r="F633" s="7" t="s">
        <v>187</v>
      </c>
      <c r="G633" s="7" t="s">
        <v>13</v>
      </c>
      <c r="H633" s="16"/>
      <c r="I633" s="8" t="s">
        <v>14</v>
      </c>
      <c r="J633" s="16" t="s">
        <v>796</v>
      </c>
      <c r="K633" s="9">
        <v>64</v>
      </c>
      <c r="L633" s="10">
        <v>0.3</v>
      </c>
      <c r="M633" s="10"/>
      <c r="N633" s="9">
        <v>0</v>
      </c>
      <c r="O633" s="10">
        <v>0</v>
      </c>
      <c r="P633" s="10"/>
      <c r="Q633" s="9">
        <v>0</v>
      </c>
      <c r="R633" s="10">
        <v>0</v>
      </c>
      <c r="S633" s="10"/>
      <c r="T633" s="9">
        <v>125.59601435161241</v>
      </c>
      <c r="U633" s="10">
        <v>0.4</v>
      </c>
      <c r="V633" s="10"/>
      <c r="W633" s="7" t="s">
        <v>220</v>
      </c>
      <c r="X633" s="7" t="s">
        <v>214</v>
      </c>
      <c r="Y633" s="8"/>
      <c r="Z633" s="8" t="s">
        <v>797</v>
      </c>
      <c r="AA633" s="8"/>
    </row>
    <row r="634" spans="2:27" s="3" customFormat="1" ht="12">
      <c r="B634" s="12" t="s">
        <v>124</v>
      </c>
      <c r="C634" s="5" t="s">
        <v>30</v>
      </c>
      <c r="D634" s="5" t="s">
        <v>29</v>
      </c>
      <c r="E634" s="5" t="s">
        <v>15</v>
      </c>
      <c r="F634" s="5" t="s">
        <v>187</v>
      </c>
      <c r="G634" s="5" t="s">
        <v>187</v>
      </c>
      <c r="H634" s="12"/>
      <c r="I634" s="12" t="s">
        <v>336</v>
      </c>
      <c r="J634" s="12" t="s">
        <v>712</v>
      </c>
      <c r="K634" s="13"/>
      <c r="L634" s="14"/>
      <c r="M634" s="14"/>
      <c r="N634" s="13"/>
      <c r="O634" s="14"/>
      <c r="P634" s="14"/>
      <c r="Q634" s="13">
        <v>3886.775</v>
      </c>
      <c r="R634" s="14"/>
      <c r="S634" s="14"/>
      <c r="T634" s="13">
        <v>5155.908</v>
      </c>
      <c r="U634" s="14"/>
      <c r="V634" s="14"/>
      <c r="W634" s="5" t="s">
        <v>220</v>
      </c>
      <c r="X634" s="5" t="s">
        <v>214</v>
      </c>
      <c r="Y634" s="6"/>
      <c r="Z634" s="12" t="s">
        <v>352</v>
      </c>
      <c r="AA634" s="15"/>
    </row>
    <row r="635" spans="2:27" s="3" customFormat="1" ht="12">
      <c r="B635" s="12" t="s">
        <v>124</v>
      </c>
      <c r="C635" s="5" t="s">
        <v>30</v>
      </c>
      <c r="D635" s="5" t="s">
        <v>29</v>
      </c>
      <c r="E635" s="5" t="s">
        <v>12</v>
      </c>
      <c r="F635" s="7" t="s">
        <v>26</v>
      </c>
      <c r="G635" s="7" t="s">
        <v>26</v>
      </c>
      <c r="H635" s="12"/>
      <c r="I635" s="12" t="s">
        <v>339</v>
      </c>
      <c r="J635" s="12" t="s">
        <v>713</v>
      </c>
      <c r="K635" s="13">
        <v>529.92</v>
      </c>
      <c r="L635" s="14"/>
      <c r="M635" s="14"/>
      <c r="N635" s="13"/>
      <c r="O635" s="14"/>
      <c r="P635" s="14"/>
      <c r="Q635" s="13"/>
      <c r="R635" s="14"/>
      <c r="S635" s="14"/>
      <c r="T635" s="13"/>
      <c r="U635" s="14"/>
      <c r="V635" s="14"/>
      <c r="W635" s="5" t="s">
        <v>220</v>
      </c>
      <c r="X635" s="5" t="s">
        <v>205</v>
      </c>
      <c r="Y635" s="6"/>
      <c r="Z635" s="12" t="s">
        <v>355</v>
      </c>
      <c r="AA635" s="15"/>
    </row>
    <row r="636" spans="2:27" s="3" customFormat="1" ht="12">
      <c r="B636" s="12" t="s">
        <v>124</v>
      </c>
      <c r="C636" s="7" t="s">
        <v>31</v>
      </c>
      <c r="D636" s="5" t="s">
        <v>29</v>
      </c>
      <c r="E636" s="5" t="s">
        <v>15</v>
      </c>
      <c r="F636" s="7" t="s">
        <v>187</v>
      </c>
      <c r="G636" s="7" t="s">
        <v>13</v>
      </c>
      <c r="H636" s="16"/>
      <c r="I636" s="8" t="s">
        <v>863</v>
      </c>
      <c r="J636" s="16" t="s">
        <v>796</v>
      </c>
      <c r="K636" s="9">
        <v>0</v>
      </c>
      <c r="L636" s="10">
        <v>0</v>
      </c>
      <c r="M636" s="10"/>
      <c r="N636" s="9">
        <v>5365.63305</v>
      </c>
      <c r="O636" s="10">
        <v>30.645</v>
      </c>
      <c r="P636" s="10"/>
      <c r="Q636" s="9">
        <v>0</v>
      </c>
      <c r="R636" s="10">
        <v>0</v>
      </c>
      <c r="S636" s="10"/>
      <c r="T636" s="9">
        <v>40383.633050000004</v>
      </c>
      <c r="U636" s="10">
        <v>230.645</v>
      </c>
      <c r="V636" s="10"/>
      <c r="W636" s="7" t="s">
        <v>220</v>
      </c>
      <c r="X636" s="7" t="s">
        <v>214</v>
      </c>
      <c r="Y636" s="8"/>
      <c r="Z636" s="8" t="s">
        <v>801</v>
      </c>
      <c r="AA636" s="8"/>
    </row>
    <row r="637" spans="2:27" s="3" customFormat="1" ht="12">
      <c r="B637" s="12" t="s">
        <v>124</v>
      </c>
      <c r="C637" s="7" t="s">
        <v>31</v>
      </c>
      <c r="D637" s="5" t="s">
        <v>29</v>
      </c>
      <c r="E637" s="5" t="s">
        <v>15</v>
      </c>
      <c r="F637" s="7" t="s">
        <v>187</v>
      </c>
      <c r="G637" s="7" t="s">
        <v>13</v>
      </c>
      <c r="H637" s="16"/>
      <c r="I637" s="8" t="s">
        <v>14</v>
      </c>
      <c r="J637" s="16" t="s">
        <v>796</v>
      </c>
      <c r="K637" s="9">
        <v>1120.5818181818183</v>
      </c>
      <c r="L637" s="10">
        <v>12</v>
      </c>
      <c r="M637" s="10"/>
      <c r="N637" s="9">
        <v>0</v>
      </c>
      <c r="O637" s="10">
        <v>0</v>
      </c>
      <c r="P637" s="10"/>
      <c r="Q637" s="9">
        <v>5509.714036363637</v>
      </c>
      <c r="R637" s="10">
        <v>59.002</v>
      </c>
      <c r="S637" s="10"/>
      <c r="T637" s="9">
        <v>6124.353163636364</v>
      </c>
      <c r="U637" s="10">
        <v>65.584</v>
      </c>
      <c r="V637" s="10"/>
      <c r="W637" s="7" t="s">
        <v>220</v>
      </c>
      <c r="X637" s="7" t="s">
        <v>214</v>
      </c>
      <c r="Y637" s="8"/>
      <c r="Z637" s="8" t="s">
        <v>801</v>
      </c>
      <c r="AA637" s="8"/>
    </row>
    <row r="638" spans="2:27" s="3" customFormat="1" ht="12">
      <c r="B638" s="12" t="s">
        <v>125</v>
      </c>
      <c r="C638" s="5" t="s">
        <v>30</v>
      </c>
      <c r="D638" s="5" t="s">
        <v>29</v>
      </c>
      <c r="E638" s="5" t="s">
        <v>15</v>
      </c>
      <c r="F638" s="5" t="s">
        <v>187</v>
      </c>
      <c r="G638" s="7" t="s">
        <v>13</v>
      </c>
      <c r="H638" s="12"/>
      <c r="I638" s="12" t="s">
        <v>336</v>
      </c>
      <c r="J638" s="12" t="s">
        <v>714</v>
      </c>
      <c r="K638" s="13">
        <v>202.835</v>
      </c>
      <c r="L638" s="14">
        <v>2.0895641025641027</v>
      </c>
      <c r="M638" s="14"/>
      <c r="N638" s="13">
        <v>66.105</v>
      </c>
      <c r="O638" s="14">
        <v>0.681</v>
      </c>
      <c r="P638" s="14"/>
      <c r="Q638" s="13"/>
      <c r="R638" s="14"/>
      <c r="S638" s="14"/>
      <c r="T638" s="13"/>
      <c r="U638" s="14"/>
      <c r="V638" s="14"/>
      <c r="W638" s="5" t="s">
        <v>213</v>
      </c>
      <c r="X638" s="5" t="s">
        <v>214</v>
      </c>
      <c r="Y638" s="6"/>
      <c r="Z638" s="12" t="s">
        <v>548</v>
      </c>
      <c r="AA638" s="15"/>
    </row>
    <row r="639" spans="2:27" s="3" customFormat="1" ht="12">
      <c r="B639" s="12" t="s">
        <v>125</v>
      </c>
      <c r="C639" s="5" t="s">
        <v>30</v>
      </c>
      <c r="D639" s="5" t="s">
        <v>29</v>
      </c>
      <c r="E639" s="5" t="s">
        <v>21</v>
      </c>
      <c r="F639" s="5" t="s">
        <v>187</v>
      </c>
      <c r="G639" s="5" t="s">
        <v>187</v>
      </c>
      <c r="H639" s="12"/>
      <c r="I639" s="12" t="s">
        <v>376</v>
      </c>
      <c r="J639" s="12" t="s">
        <v>715</v>
      </c>
      <c r="K639" s="13">
        <v>28.25</v>
      </c>
      <c r="L639" s="14"/>
      <c r="M639" s="14"/>
      <c r="N639" s="13"/>
      <c r="O639" s="14"/>
      <c r="P639" s="14"/>
      <c r="Q639" s="13"/>
      <c r="R639" s="14"/>
      <c r="S639" s="14"/>
      <c r="T639" s="13"/>
      <c r="U639" s="14"/>
      <c r="V639" s="14"/>
      <c r="W639" s="5" t="s">
        <v>220</v>
      </c>
      <c r="X639" s="5" t="s">
        <v>205</v>
      </c>
      <c r="Y639" s="6"/>
      <c r="Z639" s="12" t="s">
        <v>378</v>
      </c>
      <c r="AA639" s="15"/>
    </row>
    <row r="640" spans="2:27" s="3" customFormat="1" ht="12">
      <c r="B640" s="12" t="s">
        <v>125</v>
      </c>
      <c r="C640" s="5" t="s">
        <v>30</v>
      </c>
      <c r="D640" s="5" t="s">
        <v>29</v>
      </c>
      <c r="E640" s="5" t="s">
        <v>12</v>
      </c>
      <c r="F640" s="7" t="s">
        <v>26</v>
      </c>
      <c r="G640" s="7" t="s">
        <v>26</v>
      </c>
      <c r="H640" s="12"/>
      <c r="I640" s="12" t="s">
        <v>339</v>
      </c>
      <c r="J640" s="12" t="s">
        <v>716</v>
      </c>
      <c r="K640" s="13">
        <v>403.00680959999994</v>
      </c>
      <c r="L640" s="14"/>
      <c r="M640" s="14"/>
      <c r="N640" s="13"/>
      <c r="O640" s="14"/>
      <c r="P640" s="14"/>
      <c r="Q640" s="13"/>
      <c r="R640" s="14"/>
      <c r="S640" s="14"/>
      <c r="T640" s="13"/>
      <c r="U640" s="14"/>
      <c r="V640" s="14"/>
      <c r="W640" s="5" t="s">
        <v>220</v>
      </c>
      <c r="X640" s="5" t="s">
        <v>205</v>
      </c>
      <c r="Y640" s="6"/>
      <c r="Z640" s="12" t="s">
        <v>454</v>
      </c>
      <c r="AA640" s="15"/>
    </row>
    <row r="641" spans="2:27" s="3" customFormat="1" ht="12">
      <c r="B641" s="12" t="s">
        <v>125</v>
      </c>
      <c r="C641" s="5" t="s">
        <v>30</v>
      </c>
      <c r="D641" s="5" t="s">
        <v>29</v>
      </c>
      <c r="E641" s="5" t="s">
        <v>191</v>
      </c>
      <c r="F641" s="5" t="s">
        <v>218</v>
      </c>
      <c r="G641" s="5" t="s">
        <v>218</v>
      </c>
      <c r="H641" s="12"/>
      <c r="I641" s="12" t="s">
        <v>350</v>
      </c>
      <c r="J641" s="12" t="s">
        <v>717</v>
      </c>
      <c r="K641" s="13"/>
      <c r="L641" s="14"/>
      <c r="M641" s="14"/>
      <c r="N641" s="13">
        <v>144.414</v>
      </c>
      <c r="O641" s="14"/>
      <c r="P641" s="14"/>
      <c r="Q641" s="13"/>
      <c r="R641" s="14"/>
      <c r="S641" s="14"/>
      <c r="T641" s="13">
        <v>144.414</v>
      </c>
      <c r="U641" s="14"/>
      <c r="V641" s="14"/>
      <c r="W641" s="5" t="s">
        <v>220</v>
      </c>
      <c r="X641" s="5" t="s">
        <v>214</v>
      </c>
      <c r="Y641" s="6"/>
      <c r="Z641" s="12" t="s">
        <v>396</v>
      </c>
      <c r="AA641" s="15" t="s">
        <v>718</v>
      </c>
    </row>
    <row r="642" spans="2:27" s="3" customFormat="1" ht="12">
      <c r="B642" s="12" t="s">
        <v>125</v>
      </c>
      <c r="C642" s="7" t="s">
        <v>31</v>
      </c>
      <c r="D642" s="5" t="s">
        <v>29</v>
      </c>
      <c r="E642" s="5" t="s">
        <v>15</v>
      </c>
      <c r="F642" s="5" t="s">
        <v>187</v>
      </c>
      <c r="G642" s="7" t="s">
        <v>13</v>
      </c>
      <c r="H642" s="16"/>
      <c r="I642" s="8" t="s">
        <v>14</v>
      </c>
      <c r="J642" s="16" t="s">
        <v>796</v>
      </c>
      <c r="K642" s="21">
        <v>103.55</v>
      </c>
      <c r="L642" s="10">
        <v>1.1058974358974358</v>
      </c>
      <c r="M642" s="10"/>
      <c r="N642" s="9">
        <v>0</v>
      </c>
      <c r="O642" s="10">
        <v>0</v>
      </c>
      <c r="P642" s="10"/>
      <c r="Q642" s="9">
        <v>0</v>
      </c>
      <c r="R642" s="10">
        <v>0</v>
      </c>
      <c r="S642" s="10"/>
      <c r="T642" s="9">
        <v>0</v>
      </c>
      <c r="U642" s="10">
        <v>0</v>
      </c>
      <c r="V642" s="10"/>
      <c r="W642" s="7" t="s">
        <v>213</v>
      </c>
      <c r="X642" s="7" t="s">
        <v>214</v>
      </c>
      <c r="Y642" s="8"/>
      <c r="Z642" s="8" t="s">
        <v>797</v>
      </c>
      <c r="AA642" s="8" t="s">
        <v>821</v>
      </c>
    </row>
    <row r="643" spans="2:27" s="3" customFormat="1" ht="12">
      <c r="B643" s="12" t="s">
        <v>125</v>
      </c>
      <c r="C643" s="7" t="s">
        <v>31</v>
      </c>
      <c r="D643" s="5" t="s">
        <v>29</v>
      </c>
      <c r="E643" s="5" t="s">
        <v>21</v>
      </c>
      <c r="F643" s="5" t="s">
        <v>187</v>
      </c>
      <c r="G643" s="5" t="s">
        <v>13</v>
      </c>
      <c r="H643" s="16"/>
      <c r="I643" s="8" t="s">
        <v>14</v>
      </c>
      <c r="J643" s="16" t="s">
        <v>840</v>
      </c>
      <c r="K643" s="9">
        <v>16.05</v>
      </c>
      <c r="L643" s="10">
        <v>0</v>
      </c>
      <c r="M643" s="10"/>
      <c r="N643" s="9">
        <v>0</v>
      </c>
      <c r="O643" s="10">
        <v>0</v>
      </c>
      <c r="P643" s="10"/>
      <c r="Q643" s="9">
        <v>0</v>
      </c>
      <c r="R643" s="10">
        <v>0</v>
      </c>
      <c r="S643" s="10"/>
      <c r="T643" s="9">
        <v>0</v>
      </c>
      <c r="U643" s="10">
        <v>0</v>
      </c>
      <c r="V643" s="10"/>
      <c r="W643" s="7" t="s">
        <v>220</v>
      </c>
      <c r="X643" s="7" t="s">
        <v>205</v>
      </c>
      <c r="Y643" s="8"/>
      <c r="Z643" s="8" t="s">
        <v>797</v>
      </c>
      <c r="AA643" s="8"/>
    </row>
    <row r="644" spans="2:27" s="3" customFormat="1" ht="12">
      <c r="B644" s="12" t="s">
        <v>125</v>
      </c>
      <c r="C644" s="7" t="s">
        <v>31</v>
      </c>
      <c r="D644" s="5" t="s">
        <v>29</v>
      </c>
      <c r="E644" s="5" t="s">
        <v>15</v>
      </c>
      <c r="F644" s="7" t="s">
        <v>187</v>
      </c>
      <c r="G644" s="7" t="s">
        <v>13</v>
      </c>
      <c r="H644" s="16"/>
      <c r="I644" s="8" t="s">
        <v>14</v>
      </c>
      <c r="J644" s="16" t="s">
        <v>802</v>
      </c>
      <c r="K644" s="9">
        <v>0</v>
      </c>
      <c r="L644" s="10">
        <v>0</v>
      </c>
      <c r="M644" s="10"/>
      <c r="N644" s="9">
        <v>0</v>
      </c>
      <c r="O644" s="10">
        <v>0</v>
      </c>
      <c r="P644" s="10"/>
      <c r="Q644" s="9">
        <v>130.732</v>
      </c>
      <c r="R644" s="10">
        <v>1.4</v>
      </c>
      <c r="S644" s="10"/>
      <c r="T644" s="9">
        <v>130.732</v>
      </c>
      <c r="U644" s="10">
        <v>1.4</v>
      </c>
      <c r="V644" s="10"/>
      <c r="W644" s="7" t="s">
        <v>220</v>
      </c>
      <c r="X644" s="7" t="s">
        <v>214</v>
      </c>
      <c r="Y644" s="8"/>
      <c r="Z644" s="8" t="s">
        <v>797</v>
      </c>
      <c r="AA644" s="8"/>
    </row>
    <row r="645" spans="2:27" s="3" customFormat="1" ht="12">
      <c r="B645" s="12" t="s">
        <v>125</v>
      </c>
      <c r="C645" s="7" t="s">
        <v>31</v>
      </c>
      <c r="D645" s="5" t="s">
        <v>29</v>
      </c>
      <c r="E645" s="5" t="s">
        <v>191</v>
      </c>
      <c r="F645" s="5" t="s">
        <v>218</v>
      </c>
      <c r="G645" s="5" t="s">
        <v>218</v>
      </c>
      <c r="H645" s="16"/>
      <c r="I645" s="8" t="s">
        <v>14</v>
      </c>
      <c r="J645" s="16" t="s">
        <v>805</v>
      </c>
      <c r="K645" s="9">
        <v>0</v>
      </c>
      <c r="L645" s="10">
        <v>0</v>
      </c>
      <c r="M645" s="10">
        <v>0</v>
      </c>
      <c r="N645" s="9">
        <v>55.845713999999994</v>
      </c>
      <c r="O645" s="10">
        <v>0</v>
      </c>
      <c r="P645" s="10">
        <v>10.046039999999998</v>
      </c>
      <c r="Q645" s="9">
        <v>0</v>
      </c>
      <c r="R645" s="10">
        <v>0</v>
      </c>
      <c r="S645" s="10">
        <v>0</v>
      </c>
      <c r="T645" s="9">
        <v>130.306666</v>
      </c>
      <c r="U645" s="10">
        <v>0</v>
      </c>
      <c r="V645" s="10">
        <v>23.440759999999997</v>
      </c>
      <c r="W645" s="7" t="s">
        <v>220</v>
      </c>
      <c r="X645" s="7" t="s">
        <v>214</v>
      </c>
      <c r="Y645" s="8"/>
      <c r="Z645" s="8" t="s">
        <v>797</v>
      </c>
      <c r="AA645" s="8" t="s">
        <v>828</v>
      </c>
    </row>
    <row r="646" spans="2:27" s="3" customFormat="1" ht="12">
      <c r="B646" s="16" t="s">
        <v>126</v>
      </c>
      <c r="C646" s="5" t="s">
        <v>30</v>
      </c>
      <c r="D646" s="5" t="s">
        <v>2</v>
      </c>
      <c r="E646" s="5" t="s">
        <v>21</v>
      </c>
      <c r="F646" s="5" t="s">
        <v>187</v>
      </c>
      <c r="G646" s="5" t="s">
        <v>187</v>
      </c>
      <c r="H646" s="12"/>
      <c r="I646" s="12" t="s">
        <v>376</v>
      </c>
      <c r="J646" s="12" t="s">
        <v>719</v>
      </c>
      <c r="K646" s="13">
        <v>11.3</v>
      </c>
      <c r="L646" s="14"/>
      <c r="M646" s="14"/>
      <c r="N646" s="13"/>
      <c r="O646" s="14"/>
      <c r="P646" s="14"/>
      <c r="Q646" s="13"/>
      <c r="R646" s="14"/>
      <c r="S646" s="14"/>
      <c r="T646" s="13"/>
      <c r="U646" s="14"/>
      <c r="V646" s="14"/>
      <c r="W646" s="5" t="s">
        <v>220</v>
      </c>
      <c r="X646" s="5" t="s">
        <v>205</v>
      </c>
      <c r="Y646" s="6"/>
      <c r="Z646" s="12" t="s">
        <v>720</v>
      </c>
      <c r="AA646" s="15"/>
    </row>
    <row r="647" spans="2:27" s="3" customFormat="1" ht="12">
      <c r="B647" s="16" t="s">
        <v>126</v>
      </c>
      <c r="C647" s="5" t="s">
        <v>30</v>
      </c>
      <c r="D647" s="5" t="s">
        <v>2</v>
      </c>
      <c r="E647" s="5" t="s">
        <v>15</v>
      </c>
      <c r="F647" s="5" t="s">
        <v>187</v>
      </c>
      <c r="G647" s="5" t="s">
        <v>13</v>
      </c>
      <c r="H647" s="12"/>
      <c r="I647" s="12" t="s">
        <v>347</v>
      </c>
      <c r="J647" s="12" t="s">
        <v>721</v>
      </c>
      <c r="K647" s="13"/>
      <c r="L647" s="14"/>
      <c r="M647" s="14"/>
      <c r="N647" s="13">
        <v>55.087</v>
      </c>
      <c r="O647" s="14"/>
      <c r="P647" s="14"/>
      <c r="Q647" s="13"/>
      <c r="R647" s="14"/>
      <c r="S647" s="14"/>
      <c r="T647" s="13">
        <v>55.087</v>
      </c>
      <c r="U647" s="14"/>
      <c r="V647" s="14"/>
      <c r="W647" s="5" t="s">
        <v>220</v>
      </c>
      <c r="X647" s="5" t="s">
        <v>214</v>
      </c>
      <c r="Y647" s="6"/>
      <c r="Z647" s="12" t="s">
        <v>349</v>
      </c>
      <c r="AA647" s="15"/>
    </row>
    <row r="648" spans="2:27" s="3" customFormat="1" ht="12">
      <c r="B648" s="16" t="s">
        <v>126</v>
      </c>
      <c r="C648" s="5" t="s">
        <v>30</v>
      </c>
      <c r="D648" s="5" t="s">
        <v>2</v>
      </c>
      <c r="E648" s="5" t="s">
        <v>191</v>
      </c>
      <c r="F648" s="5" t="s">
        <v>218</v>
      </c>
      <c r="G648" s="5" t="s">
        <v>218</v>
      </c>
      <c r="H648" s="12"/>
      <c r="I648" s="12" t="s">
        <v>350</v>
      </c>
      <c r="J648" s="12" t="s">
        <v>722</v>
      </c>
      <c r="K648" s="13"/>
      <c r="L648" s="14"/>
      <c r="M648" s="14"/>
      <c r="N648" s="13">
        <v>87.462</v>
      </c>
      <c r="O648" s="14"/>
      <c r="P648" s="14"/>
      <c r="Q648" s="13"/>
      <c r="R648" s="14"/>
      <c r="S648" s="14"/>
      <c r="T648" s="13">
        <v>87.462</v>
      </c>
      <c r="U648" s="14"/>
      <c r="V648" s="14"/>
      <c r="W648" s="5" t="s">
        <v>220</v>
      </c>
      <c r="X648" s="5" t="s">
        <v>214</v>
      </c>
      <c r="Y648" s="6"/>
      <c r="Z648" s="12" t="s">
        <v>349</v>
      </c>
      <c r="AA648" s="15"/>
    </row>
    <row r="649" spans="2:27" s="3" customFormat="1" ht="12">
      <c r="B649" s="16" t="s">
        <v>126</v>
      </c>
      <c r="C649" s="7" t="s">
        <v>31</v>
      </c>
      <c r="D649" s="5" t="s">
        <v>2</v>
      </c>
      <c r="E649" s="5" t="s">
        <v>15</v>
      </c>
      <c r="F649" s="5" t="s">
        <v>187</v>
      </c>
      <c r="G649" s="7" t="s">
        <v>13</v>
      </c>
      <c r="H649" s="16"/>
      <c r="I649" s="8" t="s">
        <v>14</v>
      </c>
      <c r="J649" s="16" t="s">
        <v>796</v>
      </c>
      <c r="K649" s="9">
        <v>0</v>
      </c>
      <c r="L649" s="10">
        <v>0</v>
      </c>
      <c r="M649" s="10"/>
      <c r="N649" s="9">
        <v>33.654</v>
      </c>
      <c r="O649" s="10">
        <v>0.28500000000000003</v>
      </c>
      <c r="P649" s="10"/>
      <c r="Q649" s="9">
        <v>0</v>
      </c>
      <c r="R649" s="10">
        <v>0</v>
      </c>
      <c r="S649" s="10"/>
      <c r="T649" s="9">
        <v>0</v>
      </c>
      <c r="U649" s="10">
        <v>0</v>
      </c>
      <c r="V649" s="10"/>
      <c r="W649" s="7" t="s">
        <v>213</v>
      </c>
      <c r="X649" s="7" t="s">
        <v>214</v>
      </c>
      <c r="Y649" s="8"/>
      <c r="Z649" s="8" t="s">
        <v>801</v>
      </c>
      <c r="AA649" s="8"/>
    </row>
    <row r="650" spans="2:27" s="3" customFormat="1" ht="12">
      <c r="B650" s="16" t="s">
        <v>126</v>
      </c>
      <c r="C650" s="7" t="s">
        <v>31</v>
      </c>
      <c r="D650" s="5" t="s">
        <v>2</v>
      </c>
      <c r="E650" s="5" t="s">
        <v>20</v>
      </c>
      <c r="F650" s="5" t="s">
        <v>187</v>
      </c>
      <c r="G650" s="5" t="s">
        <v>187</v>
      </c>
      <c r="H650" s="16"/>
      <c r="I650" s="8" t="s">
        <v>802</v>
      </c>
      <c r="J650" s="16" t="s">
        <v>192</v>
      </c>
      <c r="K650" s="9">
        <v>0</v>
      </c>
      <c r="L650" s="10">
        <v>0</v>
      </c>
      <c r="M650" s="10"/>
      <c r="N650" s="9">
        <v>89.88000000000001</v>
      </c>
      <c r="O650" s="10">
        <v>0</v>
      </c>
      <c r="P650" s="10"/>
      <c r="Q650" s="9">
        <v>0</v>
      </c>
      <c r="R650" s="10">
        <v>0</v>
      </c>
      <c r="S650" s="10"/>
      <c r="T650" s="9">
        <v>0</v>
      </c>
      <c r="U650" s="10">
        <v>0</v>
      </c>
      <c r="V650" s="10"/>
      <c r="W650" s="7" t="s">
        <v>220</v>
      </c>
      <c r="X650" s="7" t="s">
        <v>214</v>
      </c>
      <c r="Y650" s="8"/>
      <c r="Z650" s="8" t="s">
        <v>801</v>
      </c>
      <c r="AA650" s="8" t="s">
        <v>875</v>
      </c>
    </row>
    <row r="651" spans="2:27" s="3" customFormat="1" ht="12">
      <c r="B651" s="16" t="s">
        <v>126</v>
      </c>
      <c r="C651" s="7" t="s">
        <v>31</v>
      </c>
      <c r="D651" s="5" t="s">
        <v>2</v>
      </c>
      <c r="E651" s="5" t="s">
        <v>21</v>
      </c>
      <c r="F651" s="5" t="s">
        <v>187</v>
      </c>
      <c r="G651" s="5" t="s">
        <v>13</v>
      </c>
      <c r="H651" s="16"/>
      <c r="I651" s="8" t="s">
        <v>14</v>
      </c>
      <c r="J651" s="16" t="s">
        <v>817</v>
      </c>
      <c r="K651" s="21">
        <v>21.400000000000002</v>
      </c>
      <c r="L651" s="10">
        <v>0</v>
      </c>
      <c r="M651" s="10"/>
      <c r="N651" s="9">
        <v>0</v>
      </c>
      <c r="O651" s="10">
        <v>0</v>
      </c>
      <c r="P651" s="10"/>
      <c r="Q651" s="9">
        <v>0</v>
      </c>
      <c r="R651" s="10">
        <v>0</v>
      </c>
      <c r="S651" s="10"/>
      <c r="T651" s="9">
        <v>0</v>
      </c>
      <c r="U651" s="10">
        <v>0</v>
      </c>
      <c r="V651" s="10"/>
      <c r="W651" s="7" t="s">
        <v>220</v>
      </c>
      <c r="X651" s="7" t="s">
        <v>205</v>
      </c>
      <c r="Y651" s="8"/>
      <c r="Z651" s="8" t="s">
        <v>801</v>
      </c>
      <c r="AA651" s="8"/>
    </row>
    <row r="652" spans="2:27" s="3" customFormat="1" ht="12">
      <c r="B652" s="16" t="s">
        <v>126</v>
      </c>
      <c r="C652" s="7" t="s">
        <v>31</v>
      </c>
      <c r="D652" s="5" t="s">
        <v>2</v>
      </c>
      <c r="E652" s="5" t="s">
        <v>15</v>
      </c>
      <c r="F652" s="7" t="s">
        <v>187</v>
      </c>
      <c r="G652" s="7" t="s">
        <v>13</v>
      </c>
      <c r="H652" s="16"/>
      <c r="I652" s="8" t="s">
        <v>14</v>
      </c>
      <c r="J652" s="16" t="s">
        <v>802</v>
      </c>
      <c r="K652" s="9">
        <v>0</v>
      </c>
      <c r="L652" s="10">
        <v>0</v>
      </c>
      <c r="M652" s="10"/>
      <c r="N652" s="9">
        <v>73.0275</v>
      </c>
      <c r="O652" s="10">
        <v>0.5733</v>
      </c>
      <c r="P652" s="10"/>
      <c r="Q652" s="9">
        <v>0</v>
      </c>
      <c r="R652" s="10">
        <v>0</v>
      </c>
      <c r="S652" s="10"/>
      <c r="T652" s="9">
        <v>170.3975</v>
      </c>
      <c r="U652" s="10">
        <v>1.3377</v>
      </c>
      <c r="V652" s="10"/>
      <c r="W652" s="7" t="s">
        <v>220</v>
      </c>
      <c r="X652" s="7" t="s">
        <v>214</v>
      </c>
      <c r="Y652" s="8"/>
      <c r="Z652" s="8" t="s">
        <v>801</v>
      </c>
      <c r="AA652" s="8"/>
    </row>
    <row r="653" spans="2:27" s="3" customFormat="1" ht="12">
      <c r="B653" s="16" t="s">
        <v>126</v>
      </c>
      <c r="C653" s="7" t="s">
        <v>31</v>
      </c>
      <c r="D653" s="5" t="s">
        <v>2</v>
      </c>
      <c r="E653" s="5" t="s">
        <v>12</v>
      </c>
      <c r="F653" s="7" t="s">
        <v>26</v>
      </c>
      <c r="G653" s="7" t="s">
        <v>26</v>
      </c>
      <c r="H653" s="16"/>
      <c r="I653" s="8" t="s">
        <v>26</v>
      </c>
      <c r="J653" s="16" t="s">
        <v>803</v>
      </c>
      <c r="K653" s="9">
        <v>0</v>
      </c>
      <c r="L653" s="10">
        <v>0</v>
      </c>
      <c r="M653" s="10"/>
      <c r="N653" s="9">
        <v>372.2449536</v>
      </c>
      <c r="O653" s="10">
        <v>0</v>
      </c>
      <c r="P653" s="10"/>
      <c r="Q653" s="9">
        <v>0</v>
      </c>
      <c r="R653" s="10">
        <v>0</v>
      </c>
      <c r="S653" s="10"/>
      <c r="T653" s="9">
        <v>0</v>
      </c>
      <c r="U653" s="10">
        <v>0</v>
      </c>
      <c r="V653" s="10"/>
      <c r="W653" s="7" t="s">
        <v>220</v>
      </c>
      <c r="X653" s="7" t="s">
        <v>205</v>
      </c>
      <c r="Y653" s="8"/>
      <c r="Z653" s="8" t="s">
        <v>876</v>
      </c>
      <c r="AA653" s="8"/>
    </row>
    <row r="654" spans="2:27" s="3" customFormat="1" ht="12">
      <c r="B654" s="16" t="s">
        <v>126</v>
      </c>
      <c r="C654" s="7" t="s">
        <v>31</v>
      </c>
      <c r="D654" s="5" t="s">
        <v>2</v>
      </c>
      <c r="E654" s="5" t="s">
        <v>191</v>
      </c>
      <c r="F654" s="5" t="s">
        <v>218</v>
      </c>
      <c r="G654" s="5" t="s">
        <v>218</v>
      </c>
      <c r="H654" s="16"/>
      <c r="I654" s="8" t="s">
        <v>14</v>
      </c>
      <c r="J654" s="16" t="s">
        <v>805</v>
      </c>
      <c r="K654" s="9">
        <v>0</v>
      </c>
      <c r="L654" s="10">
        <v>0</v>
      </c>
      <c r="M654" s="10">
        <v>0</v>
      </c>
      <c r="N654" s="9">
        <v>115.96895400000001</v>
      </c>
      <c r="O654" s="10">
        <v>0</v>
      </c>
      <c r="P654" s="10">
        <v>21.251440588331032</v>
      </c>
      <c r="Q654" s="9">
        <v>0</v>
      </c>
      <c r="R654" s="10">
        <v>0</v>
      </c>
      <c r="S654" s="10">
        <v>0</v>
      </c>
      <c r="T654" s="9">
        <v>270.59347700000006</v>
      </c>
      <c r="U654" s="10">
        <v>0</v>
      </c>
      <c r="V654" s="10">
        <v>49.58655745101763</v>
      </c>
      <c r="W654" s="7" t="s">
        <v>220</v>
      </c>
      <c r="X654" s="7" t="s">
        <v>214</v>
      </c>
      <c r="Y654" s="8"/>
      <c r="Z654" s="8" t="s">
        <v>801</v>
      </c>
      <c r="AA654" s="8" t="s">
        <v>828</v>
      </c>
    </row>
    <row r="655" spans="2:27" s="3" customFormat="1" ht="12">
      <c r="B655" s="12" t="s">
        <v>127</v>
      </c>
      <c r="C655" s="5" t="s">
        <v>28</v>
      </c>
      <c r="D655" s="5" t="s">
        <v>2</v>
      </c>
      <c r="E655" s="5" t="s">
        <v>15</v>
      </c>
      <c r="F655" s="5" t="s">
        <v>187</v>
      </c>
      <c r="G655" s="5" t="s">
        <v>13</v>
      </c>
      <c r="H655" s="12"/>
      <c r="I655" s="12" t="s">
        <v>14</v>
      </c>
      <c r="J655" s="12" t="s">
        <v>235</v>
      </c>
      <c r="K655" s="13"/>
      <c r="L655" s="14"/>
      <c r="M655" s="14"/>
      <c r="N655" s="13">
        <v>67.6</v>
      </c>
      <c r="O655" s="14"/>
      <c r="P655" s="14"/>
      <c r="Q655" s="13"/>
      <c r="R655" s="14"/>
      <c r="S655" s="14"/>
      <c r="T655" s="13"/>
      <c r="U655" s="14"/>
      <c r="V655" s="14"/>
      <c r="W655" s="5" t="s">
        <v>213</v>
      </c>
      <c r="X655" s="7" t="s">
        <v>214</v>
      </c>
      <c r="Y655" s="6"/>
      <c r="Z655" s="12"/>
      <c r="AA655" s="15"/>
    </row>
    <row r="656" spans="2:27" s="3" customFormat="1" ht="12">
      <c r="B656" s="12" t="s">
        <v>127</v>
      </c>
      <c r="C656" s="5" t="s">
        <v>30</v>
      </c>
      <c r="D656" s="5" t="s">
        <v>2</v>
      </c>
      <c r="E656" s="5" t="s">
        <v>12</v>
      </c>
      <c r="F656" s="7" t="s">
        <v>26</v>
      </c>
      <c r="G656" s="7" t="s">
        <v>26</v>
      </c>
      <c r="H656" s="12"/>
      <c r="I656" s="12" t="s">
        <v>339</v>
      </c>
      <c r="J656" s="12" t="s">
        <v>723</v>
      </c>
      <c r="K656" s="13">
        <v>180</v>
      </c>
      <c r="L656" s="14"/>
      <c r="M656" s="14"/>
      <c r="N656" s="13"/>
      <c r="O656" s="14"/>
      <c r="P656" s="14"/>
      <c r="Q656" s="13"/>
      <c r="R656" s="14"/>
      <c r="S656" s="14"/>
      <c r="T656" s="13"/>
      <c r="U656" s="14"/>
      <c r="V656" s="14"/>
      <c r="W656" s="5" t="s">
        <v>220</v>
      </c>
      <c r="X656" s="5" t="s">
        <v>205</v>
      </c>
      <c r="Y656" s="6"/>
      <c r="Z656" s="12" t="s">
        <v>355</v>
      </c>
      <c r="AA656" s="15"/>
    </row>
    <row r="657" spans="2:27" s="3" customFormat="1" ht="12">
      <c r="B657" s="12" t="s">
        <v>127</v>
      </c>
      <c r="C657" s="5" t="s">
        <v>30</v>
      </c>
      <c r="D657" s="5" t="s">
        <v>2</v>
      </c>
      <c r="E657" s="5" t="s">
        <v>191</v>
      </c>
      <c r="F657" s="5" t="s">
        <v>218</v>
      </c>
      <c r="G657" s="5" t="s">
        <v>218</v>
      </c>
      <c r="H657" s="12"/>
      <c r="I657" s="12" t="s">
        <v>350</v>
      </c>
      <c r="J657" s="12" t="s">
        <v>724</v>
      </c>
      <c r="K657" s="13">
        <v>53.562</v>
      </c>
      <c r="L657" s="14"/>
      <c r="M657" s="14"/>
      <c r="N657" s="13"/>
      <c r="O657" s="14"/>
      <c r="P657" s="14"/>
      <c r="Q657" s="13"/>
      <c r="R657" s="14"/>
      <c r="S657" s="14"/>
      <c r="T657" s="13">
        <v>53.562</v>
      </c>
      <c r="U657" s="14"/>
      <c r="V657" s="14"/>
      <c r="W657" s="5" t="s">
        <v>220</v>
      </c>
      <c r="X657" s="5" t="s">
        <v>214</v>
      </c>
      <c r="Y657" s="6"/>
      <c r="Z657" s="12" t="s">
        <v>725</v>
      </c>
      <c r="AA657" s="15"/>
    </row>
    <row r="658" spans="2:27" s="3" customFormat="1" ht="12">
      <c r="B658" s="12" t="s">
        <v>128</v>
      </c>
      <c r="C658" s="5" t="s">
        <v>30</v>
      </c>
      <c r="D658" s="5" t="s">
        <v>2</v>
      </c>
      <c r="E658" s="5" t="s">
        <v>20</v>
      </c>
      <c r="F658" s="5" t="s">
        <v>187</v>
      </c>
      <c r="G658" s="5" t="s">
        <v>13</v>
      </c>
      <c r="H658" s="12"/>
      <c r="I658" s="12" t="s">
        <v>362</v>
      </c>
      <c r="J658" s="12"/>
      <c r="K658" s="13"/>
      <c r="L658" s="14"/>
      <c r="M658" s="14"/>
      <c r="N658" s="13"/>
      <c r="O658" s="14"/>
      <c r="P658" s="14"/>
      <c r="Q658" s="13">
        <v>79.1</v>
      </c>
      <c r="R658" s="14"/>
      <c r="S658" s="14"/>
      <c r="T658" s="13"/>
      <c r="U658" s="14"/>
      <c r="V658" s="14"/>
      <c r="W658" s="5" t="s">
        <v>220</v>
      </c>
      <c r="X658" s="5" t="s">
        <v>214</v>
      </c>
      <c r="Y658" s="6"/>
      <c r="Z658" s="12" t="s">
        <v>363</v>
      </c>
      <c r="AA658" s="15"/>
    </row>
    <row r="659" spans="2:27" s="3" customFormat="1" ht="12">
      <c r="B659" s="12" t="s">
        <v>128</v>
      </c>
      <c r="C659" s="5" t="s">
        <v>30</v>
      </c>
      <c r="D659" s="5" t="s">
        <v>2</v>
      </c>
      <c r="E659" s="5" t="s">
        <v>15</v>
      </c>
      <c r="F659" s="5" t="s">
        <v>187</v>
      </c>
      <c r="G659" s="7" t="s">
        <v>13</v>
      </c>
      <c r="H659" s="12"/>
      <c r="I659" s="12" t="s">
        <v>336</v>
      </c>
      <c r="J659" s="12" t="s">
        <v>726</v>
      </c>
      <c r="K659" s="13"/>
      <c r="L659" s="14"/>
      <c r="M659" s="14"/>
      <c r="N659" s="13"/>
      <c r="O659" s="14"/>
      <c r="P659" s="14"/>
      <c r="Q659" s="13">
        <v>79.1</v>
      </c>
      <c r="R659" s="14">
        <v>0.14</v>
      </c>
      <c r="S659" s="14"/>
      <c r="T659" s="13">
        <v>65.54</v>
      </c>
      <c r="U659" s="14">
        <v>0.12</v>
      </c>
      <c r="V659" s="14"/>
      <c r="W659" s="5" t="s">
        <v>213</v>
      </c>
      <c r="X659" s="5" t="s">
        <v>214</v>
      </c>
      <c r="Y659" s="6"/>
      <c r="Z659" s="12" t="s">
        <v>352</v>
      </c>
      <c r="AA659" s="15"/>
    </row>
    <row r="660" spans="2:27" s="3" customFormat="1" ht="12">
      <c r="B660" s="12" t="s">
        <v>128</v>
      </c>
      <c r="C660" s="5" t="s">
        <v>30</v>
      </c>
      <c r="D660" s="5" t="s">
        <v>2</v>
      </c>
      <c r="E660" s="5" t="s">
        <v>12</v>
      </c>
      <c r="F660" s="7" t="s">
        <v>26</v>
      </c>
      <c r="G660" s="7" t="s">
        <v>26</v>
      </c>
      <c r="H660" s="12"/>
      <c r="I660" s="12" t="s">
        <v>339</v>
      </c>
      <c r="J660" s="12" t="s">
        <v>727</v>
      </c>
      <c r="K660" s="13">
        <v>227.33568</v>
      </c>
      <c r="L660" s="14"/>
      <c r="M660" s="14"/>
      <c r="N660" s="13"/>
      <c r="O660" s="14"/>
      <c r="P660" s="14"/>
      <c r="Q660" s="13"/>
      <c r="R660" s="14"/>
      <c r="S660" s="14"/>
      <c r="T660" s="13"/>
      <c r="U660" s="14"/>
      <c r="V660" s="14"/>
      <c r="W660" s="5" t="s">
        <v>220</v>
      </c>
      <c r="X660" s="5" t="s">
        <v>205</v>
      </c>
      <c r="Y660" s="6"/>
      <c r="Z660" s="12" t="s">
        <v>355</v>
      </c>
      <c r="AA660" s="15"/>
    </row>
    <row r="661" spans="2:27" s="3" customFormat="1" ht="12">
      <c r="B661" s="12" t="s">
        <v>128</v>
      </c>
      <c r="C661" s="5" t="s">
        <v>30</v>
      </c>
      <c r="D661" s="5" t="s">
        <v>2</v>
      </c>
      <c r="E661" s="5" t="s">
        <v>191</v>
      </c>
      <c r="F661" s="5" t="s">
        <v>218</v>
      </c>
      <c r="G661" s="5" t="s">
        <v>218</v>
      </c>
      <c r="H661" s="12"/>
      <c r="I661" s="12" t="s">
        <v>350</v>
      </c>
      <c r="J661" s="12" t="s">
        <v>728</v>
      </c>
      <c r="K661" s="13">
        <v>61.02</v>
      </c>
      <c r="L661" s="14"/>
      <c r="M661" s="14"/>
      <c r="N661" s="13"/>
      <c r="O661" s="14"/>
      <c r="P661" s="14"/>
      <c r="Q661" s="13"/>
      <c r="R661" s="14"/>
      <c r="S661" s="14"/>
      <c r="T661" s="13">
        <v>61.02</v>
      </c>
      <c r="U661" s="14"/>
      <c r="V661" s="14"/>
      <c r="W661" s="5" t="s">
        <v>220</v>
      </c>
      <c r="X661" s="5" t="s">
        <v>214</v>
      </c>
      <c r="Y661" s="6"/>
      <c r="Z661" s="12" t="s">
        <v>396</v>
      </c>
      <c r="AA661" s="15"/>
    </row>
    <row r="662" spans="2:27" s="3" customFormat="1" ht="12">
      <c r="B662" s="12" t="s">
        <v>128</v>
      </c>
      <c r="C662" s="7" t="s">
        <v>31</v>
      </c>
      <c r="D662" s="5" t="s">
        <v>2</v>
      </c>
      <c r="E662" s="5" t="s">
        <v>191</v>
      </c>
      <c r="F662" s="5" t="s">
        <v>218</v>
      </c>
      <c r="G662" s="5" t="s">
        <v>218</v>
      </c>
      <c r="H662" s="16"/>
      <c r="I662" s="8" t="s">
        <v>14</v>
      </c>
      <c r="J662" s="16" t="s">
        <v>805</v>
      </c>
      <c r="K662" s="9">
        <v>23.544</v>
      </c>
      <c r="L662" s="10">
        <v>0</v>
      </c>
      <c r="M662" s="10">
        <v>1.73688</v>
      </c>
      <c r="N662" s="9">
        <v>0</v>
      </c>
      <c r="O662" s="10">
        <v>0</v>
      </c>
      <c r="P662" s="10">
        <v>0</v>
      </c>
      <c r="Q662" s="9">
        <v>0</v>
      </c>
      <c r="R662" s="10">
        <v>0</v>
      </c>
      <c r="S662" s="10">
        <v>0</v>
      </c>
      <c r="T662" s="9">
        <v>54.93599999999999</v>
      </c>
      <c r="U662" s="10">
        <v>0</v>
      </c>
      <c r="V662" s="10">
        <v>4.052719999999999</v>
      </c>
      <c r="W662" s="7" t="s">
        <v>220</v>
      </c>
      <c r="X662" s="7" t="s">
        <v>214</v>
      </c>
      <c r="Y662" s="8"/>
      <c r="Z662" s="8" t="s">
        <v>797</v>
      </c>
      <c r="AA662" s="8" t="s">
        <v>828</v>
      </c>
    </row>
    <row r="663" spans="2:27" s="3" customFormat="1" ht="12">
      <c r="B663" s="12" t="s">
        <v>129</v>
      </c>
      <c r="C663" s="5" t="s">
        <v>30</v>
      </c>
      <c r="D663" s="5" t="s">
        <v>2</v>
      </c>
      <c r="E663" s="5" t="s">
        <v>15</v>
      </c>
      <c r="F663" s="5" t="s">
        <v>187</v>
      </c>
      <c r="G663" s="7" t="s">
        <v>13</v>
      </c>
      <c r="H663" s="12"/>
      <c r="I663" s="12" t="s">
        <v>336</v>
      </c>
      <c r="J663" s="12" t="s">
        <v>729</v>
      </c>
      <c r="K663" s="13"/>
      <c r="L663" s="14"/>
      <c r="M663" s="14"/>
      <c r="N663" s="13">
        <v>222.045</v>
      </c>
      <c r="O663" s="14">
        <v>0.495</v>
      </c>
      <c r="P663" s="14"/>
      <c r="Q663" s="13"/>
      <c r="R663" s="14"/>
      <c r="S663" s="14"/>
      <c r="T663" s="13">
        <v>33.053</v>
      </c>
      <c r="U663" s="14">
        <v>0.073</v>
      </c>
      <c r="V663" s="14"/>
      <c r="W663" s="5" t="s">
        <v>213</v>
      </c>
      <c r="X663" s="5" t="s">
        <v>214</v>
      </c>
      <c r="Y663" s="6"/>
      <c r="Z663" s="12" t="s">
        <v>373</v>
      </c>
      <c r="AA663" s="15"/>
    </row>
    <row r="664" spans="2:27" s="3" customFormat="1" ht="12">
      <c r="B664" s="12" t="s">
        <v>129</v>
      </c>
      <c r="C664" s="5" t="s">
        <v>30</v>
      </c>
      <c r="D664" s="5" t="s">
        <v>2</v>
      </c>
      <c r="E664" s="5" t="s">
        <v>20</v>
      </c>
      <c r="F664" s="5" t="s">
        <v>187</v>
      </c>
      <c r="G664" s="5" t="s">
        <v>13</v>
      </c>
      <c r="H664" s="12"/>
      <c r="I664" s="12" t="s">
        <v>362</v>
      </c>
      <c r="J664" s="12"/>
      <c r="K664" s="13"/>
      <c r="L664" s="14"/>
      <c r="M664" s="14"/>
      <c r="N664" s="13">
        <v>113</v>
      </c>
      <c r="O664" s="14"/>
      <c r="P664" s="14"/>
      <c r="Q664" s="13"/>
      <c r="R664" s="14"/>
      <c r="S664" s="14"/>
      <c r="T664" s="13"/>
      <c r="U664" s="14"/>
      <c r="V664" s="14"/>
      <c r="W664" s="5" t="s">
        <v>220</v>
      </c>
      <c r="X664" s="5" t="s">
        <v>214</v>
      </c>
      <c r="Y664" s="6"/>
      <c r="Z664" s="12" t="s">
        <v>363</v>
      </c>
      <c r="AA664" s="15"/>
    </row>
    <row r="665" spans="2:27" s="3" customFormat="1" ht="12">
      <c r="B665" s="12" t="s">
        <v>129</v>
      </c>
      <c r="C665" s="5" t="s">
        <v>30</v>
      </c>
      <c r="D665" s="5" t="s">
        <v>2</v>
      </c>
      <c r="E665" s="5" t="s">
        <v>12</v>
      </c>
      <c r="F665" s="7" t="s">
        <v>26</v>
      </c>
      <c r="G665" s="7" t="s">
        <v>26</v>
      </c>
      <c r="H665" s="12"/>
      <c r="I665" s="12" t="s">
        <v>339</v>
      </c>
      <c r="J665" s="12" t="s">
        <v>730</v>
      </c>
      <c r="K665" s="13"/>
      <c r="L665" s="14"/>
      <c r="M665" s="14"/>
      <c r="N665" s="13"/>
      <c r="O665" s="14"/>
      <c r="P665" s="14"/>
      <c r="Q665" s="13">
        <v>180</v>
      </c>
      <c r="R665" s="14"/>
      <c r="S665" s="14"/>
      <c r="T665" s="13"/>
      <c r="U665" s="14"/>
      <c r="V665" s="14"/>
      <c r="W665" s="5" t="s">
        <v>220</v>
      </c>
      <c r="X665" s="5" t="s">
        <v>205</v>
      </c>
      <c r="Y665" s="6"/>
      <c r="Z665" s="12" t="s">
        <v>352</v>
      </c>
      <c r="AA665" s="15"/>
    </row>
    <row r="666" spans="2:27" s="3" customFormat="1" ht="12">
      <c r="B666" s="12" t="s">
        <v>129</v>
      </c>
      <c r="C666" s="5" t="s">
        <v>30</v>
      </c>
      <c r="D666" s="5" t="s">
        <v>2</v>
      </c>
      <c r="E666" s="5" t="s">
        <v>191</v>
      </c>
      <c r="F666" s="5" t="s">
        <v>218</v>
      </c>
      <c r="G666" s="5" t="s">
        <v>218</v>
      </c>
      <c r="H666" s="12"/>
      <c r="I666" s="12" t="s">
        <v>350</v>
      </c>
      <c r="J666" s="12" t="s">
        <v>731</v>
      </c>
      <c r="K666" s="13">
        <v>81.925</v>
      </c>
      <c r="L666" s="14"/>
      <c r="M666" s="14"/>
      <c r="N666" s="13"/>
      <c r="O666" s="14"/>
      <c r="P666" s="14"/>
      <c r="Q666" s="13"/>
      <c r="R666" s="14"/>
      <c r="S666" s="14"/>
      <c r="T666" s="13">
        <v>81.925</v>
      </c>
      <c r="U666" s="14"/>
      <c r="V666" s="14"/>
      <c r="W666" s="5" t="s">
        <v>220</v>
      </c>
      <c r="X666" s="5" t="s">
        <v>214</v>
      </c>
      <c r="Y666" s="6"/>
      <c r="Z666" s="12" t="s">
        <v>426</v>
      </c>
      <c r="AA666" s="15"/>
    </row>
    <row r="667" spans="2:27" s="3" customFormat="1" ht="12">
      <c r="B667" s="16" t="s">
        <v>130</v>
      </c>
      <c r="C667" s="5" t="s">
        <v>30</v>
      </c>
      <c r="D667" s="5" t="s">
        <v>29</v>
      </c>
      <c r="E667" s="5" t="s">
        <v>191</v>
      </c>
      <c r="F667" s="5" t="s">
        <v>218</v>
      </c>
      <c r="G667" s="5" t="s">
        <v>218</v>
      </c>
      <c r="H667" s="12"/>
      <c r="I667" s="12" t="s">
        <v>350</v>
      </c>
      <c r="J667" s="12" t="s">
        <v>733</v>
      </c>
      <c r="K667" s="13"/>
      <c r="L667" s="14"/>
      <c r="M667" s="14"/>
      <c r="N667" s="13">
        <v>108.48</v>
      </c>
      <c r="O667" s="14"/>
      <c r="P667" s="14"/>
      <c r="Q667" s="13"/>
      <c r="R667" s="14"/>
      <c r="S667" s="14"/>
      <c r="T667" s="13">
        <v>108.48</v>
      </c>
      <c r="U667" s="14"/>
      <c r="V667" s="14"/>
      <c r="W667" s="5" t="s">
        <v>220</v>
      </c>
      <c r="X667" s="5" t="s">
        <v>214</v>
      </c>
      <c r="Y667" s="6"/>
      <c r="Z667" s="12" t="s">
        <v>734</v>
      </c>
      <c r="AA667" s="15" t="s">
        <v>735</v>
      </c>
    </row>
    <row r="668" spans="2:27" s="3" customFormat="1" ht="12">
      <c r="B668" s="16" t="s">
        <v>130</v>
      </c>
      <c r="C668" s="5" t="s">
        <v>30</v>
      </c>
      <c r="D668" s="5" t="s">
        <v>29</v>
      </c>
      <c r="E668" s="5" t="s">
        <v>12</v>
      </c>
      <c r="F668" s="7" t="s">
        <v>26</v>
      </c>
      <c r="G668" s="7" t="s">
        <v>26</v>
      </c>
      <c r="H668" s="12"/>
      <c r="I668" s="12" t="s">
        <v>339</v>
      </c>
      <c r="J668" s="12" t="s">
        <v>732</v>
      </c>
      <c r="K668" s="13"/>
      <c r="L668" s="14"/>
      <c r="M668" s="14"/>
      <c r="N668" s="13"/>
      <c r="O668" s="14"/>
      <c r="P668" s="14"/>
      <c r="Q668" s="13">
        <v>180</v>
      </c>
      <c r="R668" s="14"/>
      <c r="S668" s="14"/>
      <c r="T668" s="13"/>
      <c r="U668" s="14"/>
      <c r="V668" s="14"/>
      <c r="W668" s="5" t="s">
        <v>220</v>
      </c>
      <c r="X668" s="5" t="s">
        <v>205</v>
      </c>
      <c r="Y668" s="6"/>
      <c r="Z668" s="12" t="s">
        <v>352</v>
      </c>
      <c r="AA668" s="15"/>
    </row>
    <row r="669" spans="2:27" s="3" customFormat="1" ht="12">
      <c r="B669" s="16" t="s">
        <v>130</v>
      </c>
      <c r="C669" s="7" t="s">
        <v>31</v>
      </c>
      <c r="D669" s="5" t="s">
        <v>29</v>
      </c>
      <c r="E669" s="5" t="s">
        <v>191</v>
      </c>
      <c r="F669" s="5" t="s">
        <v>218</v>
      </c>
      <c r="G669" s="5" t="s">
        <v>218</v>
      </c>
      <c r="H669" s="16"/>
      <c r="I669" s="8" t="s">
        <v>14</v>
      </c>
      <c r="J669" s="16" t="s">
        <v>805</v>
      </c>
      <c r="K669" s="9">
        <v>0</v>
      </c>
      <c r="L669" s="10">
        <v>0</v>
      </c>
      <c r="M669" s="10">
        <v>0</v>
      </c>
      <c r="N669" s="9">
        <v>70.632</v>
      </c>
      <c r="O669" s="10">
        <v>0</v>
      </c>
      <c r="P669" s="10">
        <v>5.9148</v>
      </c>
      <c r="Q669" s="9">
        <v>0</v>
      </c>
      <c r="R669" s="10">
        <v>0</v>
      </c>
      <c r="S669" s="10">
        <v>0</v>
      </c>
      <c r="T669" s="9">
        <v>164.808</v>
      </c>
      <c r="U669" s="10">
        <v>0</v>
      </c>
      <c r="V669" s="10">
        <v>13.801199999999998</v>
      </c>
      <c r="W669" s="7" t="s">
        <v>220</v>
      </c>
      <c r="X669" s="7" t="s">
        <v>214</v>
      </c>
      <c r="Y669" s="8"/>
      <c r="Z669" s="8" t="s">
        <v>801</v>
      </c>
      <c r="AA669" s="8" t="s">
        <v>880</v>
      </c>
    </row>
    <row r="670" spans="2:27" s="3" customFormat="1" ht="12">
      <c r="B670" s="16" t="s">
        <v>130</v>
      </c>
      <c r="C670" s="7" t="s">
        <v>31</v>
      </c>
      <c r="D670" s="5" t="s">
        <v>29</v>
      </c>
      <c r="E670" s="5" t="s">
        <v>15</v>
      </c>
      <c r="F670" s="7" t="s">
        <v>187</v>
      </c>
      <c r="G670" s="7" t="s">
        <v>877</v>
      </c>
      <c r="H670" s="16"/>
      <c r="I670" s="8" t="s">
        <v>23</v>
      </c>
      <c r="J670" s="16" t="s">
        <v>796</v>
      </c>
      <c r="K670" s="21">
        <v>57.196363636363635</v>
      </c>
      <c r="L670" s="10">
        <v>0.84</v>
      </c>
      <c r="M670" s="10"/>
      <c r="N670" s="9">
        <v>0</v>
      </c>
      <c r="O670" s="10">
        <v>0</v>
      </c>
      <c r="P670" s="10"/>
      <c r="Q670" s="9">
        <v>57.196363636363635</v>
      </c>
      <c r="R670" s="10">
        <v>0.84</v>
      </c>
      <c r="S670" s="10"/>
      <c r="T670" s="9">
        <v>0</v>
      </c>
      <c r="U670" s="10">
        <v>0</v>
      </c>
      <c r="V670" s="10"/>
      <c r="W670" s="7" t="s">
        <v>220</v>
      </c>
      <c r="X670" s="7" t="s">
        <v>214</v>
      </c>
      <c r="Y670" s="8"/>
      <c r="Z670" s="8" t="s">
        <v>808</v>
      </c>
      <c r="AA670" s="8" t="s">
        <v>878</v>
      </c>
    </row>
    <row r="671" spans="2:27" s="3" customFormat="1" ht="12">
      <c r="B671" s="16" t="s">
        <v>130</v>
      </c>
      <c r="C671" s="7" t="s">
        <v>31</v>
      </c>
      <c r="D671" s="5" t="s">
        <v>29</v>
      </c>
      <c r="E671" s="5" t="s">
        <v>15</v>
      </c>
      <c r="F671" s="7" t="s">
        <v>187</v>
      </c>
      <c r="G671" s="7" t="s">
        <v>13</v>
      </c>
      <c r="H671" s="16"/>
      <c r="I671" s="8" t="s">
        <v>14</v>
      </c>
      <c r="J671" s="16" t="s">
        <v>796</v>
      </c>
      <c r="K671" s="21">
        <v>142.03097999999997</v>
      </c>
      <c r="L671" s="10">
        <v>1.521</v>
      </c>
      <c r="M671" s="10"/>
      <c r="N671" s="9">
        <v>0</v>
      </c>
      <c r="O671" s="10">
        <v>0</v>
      </c>
      <c r="P671" s="10"/>
      <c r="Q671" s="9">
        <v>260.5302</v>
      </c>
      <c r="R671" s="10">
        <v>2.79</v>
      </c>
      <c r="S671" s="10"/>
      <c r="T671" s="9">
        <v>593.80342</v>
      </c>
      <c r="U671" s="10">
        <v>6.359</v>
      </c>
      <c r="V671" s="10"/>
      <c r="W671" s="7" t="s">
        <v>220</v>
      </c>
      <c r="X671" s="7" t="s">
        <v>214</v>
      </c>
      <c r="Y671" s="8"/>
      <c r="Z671" s="8" t="s">
        <v>808</v>
      </c>
      <c r="AA671" s="8" t="s">
        <v>879</v>
      </c>
    </row>
    <row r="672" spans="2:27" s="3" customFormat="1" ht="12">
      <c r="B672" s="12" t="s">
        <v>131</v>
      </c>
      <c r="C672" s="5" t="s">
        <v>30</v>
      </c>
      <c r="D672" s="5" t="s">
        <v>29</v>
      </c>
      <c r="E672" s="5" t="s">
        <v>12</v>
      </c>
      <c r="F672" s="7" t="s">
        <v>26</v>
      </c>
      <c r="G672" s="7" t="s">
        <v>26</v>
      </c>
      <c r="H672" s="12"/>
      <c r="I672" s="12" t="s">
        <v>339</v>
      </c>
      <c r="J672" s="12" t="s">
        <v>794</v>
      </c>
      <c r="K672" s="13">
        <v>500</v>
      </c>
      <c r="L672" s="14"/>
      <c r="M672" s="14"/>
      <c r="N672" s="13"/>
      <c r="O672" s="14"/>
      <c r="P672" s="14"/>
      <c r="Q672" s="13"/>
      <c r="R672" s="14"/>
      <c r="S672" s="14"/>
      <c r="T672" s="13"/>
      <c r="U672" s="14"/>
      <c r="V672" s="14"/>
      <c r="W672" s="5" t="s">
        <v>220</v>
      </c>
      <c r="X672" s="5" t="s">
        <v>205</v>
      </c>
      <c r="Y672" s="6"/>
      <c r="Z672" s="12" t="s">
        <v>795</v>
      </c>
      <c r="AA672" s="15"/>
    </row>
    <row r="673" spans="2:27" s="3" customFormat="1" ht="12">
      <c r="B673" s="12" t="s">
        <v>131</v>
      </c>
      <c r="C673" s="7" t="s">
        <v>31</v>
      </c>
      <c r="D673" s="5" t="s">
        <v>29</v>
      </c>
      <c r="E673" s="5" t="s">
        <v>15</v>
      </c>
      <c r="F673" s="5" t="s">
        <v>187</v>
      </c>
      <c r="G673" s="7" t="s">
        <v>13</v>
      </c>
      <c r="H673" s="16"/>
      <c r="I673" s="8" t="s">
        <v>14</v>
      </c>
      <c r="J673" s="16" t="s">
        <v>796</v>
      </c>
      <c r="K673" s="9">
        <v>0</v>
      </c>
      <c r="L673" s="10">
        <v>0</v>
      </c>
      <c r="M673" s="10"/>
      <c r="N673" s="9">
        <v>2863.366</v>
      </c>
      <c r="O673" s="10">
        <v>59.408770490218636</v>
      </c>
      <c r="P673" s="10"/>
      <c r="Q673" s="9">
        <v>0</v>
      </c>
      <c r="R673" s="10">
        <v>0</v>
      </c>
      <c r="S673" s="10"/>
      <c r="T673" s="9">
        <v>3232.29</v>
      </c>
      <c r="U673" s="10">
        <v>67.06316564326812</v>
      </c>
      <c r="V673" s="10"/>
      <c r="W673" s="7" t="s">
        <v>213</v>
      </c>
      <c r="X673" s="7" t="s">
        <v>214</v>
      </c>
      <c r="Y673" s="8"/>
      <c r="Z673" s="8" t="s">
        <v>808</v>
      </c>
      <c r="AA673" s="8"/>
    </row>
    <row r="674" spans="2:27" s="3" customFormat="1" ht="12">
      <c r="B674" s="12" t="s">
        <v>131</v>
      </c>
      <c r="C674" s="7" t="s">
        <v>31</v>
      </c>
      <c r="D674" s="5" t="s">
        <v>29</v>
      </c>
      <c r="E674" s="5" t="s">
        <v>191</v>
      </c>
      <c r="F674" s="5" t="s">
        <v>218</v>
      </c>
      <c r="G674" s="5" t="s">
        <v>218</v>
      </c>
      <c r="H674" s="16"/>
      <c r="I674" s="8" t="s">
        <v>14</v>
      </c>
      <c r="J674" s="16" t="s">
        <v>805</v>
      </c>
      <c r="K674" s="9">
        <v>387.065681494335</v>
      </c>
      <c r="L674" s="10">
        <v>0</v>
      </c>
      <c r="M674" s="10">
        <v>70.93020540486883</v>
      </c>
      <c r="N674" s="9">
        <v>0</v>
      </c>
      <c r="O674" s="10">
        <v>0</v>
      </c>
      <c r="P674" s="10">
        <v>0</v>
      </c>
      <c r="Q674" s="9">
        <v>0</v>
      </c>
      <c r="R674" s="10">
        <v>0</v>
      </c>
      <c r="S674" s="10">
        <v>0</v>
      </c>
      <c r="T674" s="9">
        <v>903.153256820115</v>
      </c>
      <c r="U674" s="10">
        <v>0</v>
      </c>
      <c r="V674" s="10">
        <v>165.50381261136062</v>
      </c>
      <c r="W674" s="7" t="s">
        <v>220</v>
      </c>
      <c r="X674" s="7" t="s">
        <v>214</v>
      </c>
      <c r="Y674" s="8"/>
      <c r="Z674" s="8" t="s">
        <v>808</v>
      </c>
      <c r="AA674" s="8" t="s">
        <v>881</v>
      </c>
    </row>
    <row r="675" spans="2:27" s="3" customFormat="1" ht="12">
      <c r="B675" s="12" t="s">
        <v>131</v>
      </c>
      <c r="C675" s="7" t="s">
        <v>31</v>
      </c>
      <c r="D675" s="5" t="s">
        <v>29</v>
      </c>
      <c r="E675" s="5" t="s">
        <v>21</v>
      </c>
      <c r="F675" s="7" t="s">
        <v>26</v>
      </c>
      <c r="G675" s="7" t="s">
        <v>26</v>
      </c>
      <c r="H675" s="16"/>
      <c r="I675" s="8" t="s">
        <v>823</v>
      </c>
      <c r="J675" s="16" t="s">
        <v>824</v>
      </c>
      <c r="K675" s="9">
        <v>107</v>
      </c>
      <c r="L675" s="10">
        <v>0</v>
      </c>
      <c r="M675" s="10"/>
      <c r="N675" s="9">
        <v>0</v>
      </c>
      <c r="O675" s="10">
        <v>0</v>
      </c>
      <c r="P675" s="10"/>
      <c r="Q675" s="9">
        <v>0</v>
      </c>
      <c r="R675" s="10">
        <v>0</v>
      </c>
      <c r="S675" s="10"/>
      <c r="T675" s="9">
        <v>0</v>
      </c>
      <c r="U675" s="10">
        <v>0</v>
      </c>
      <c r="V675" s="10"/>
      <c r="W675" s="7" t="s">
        <v>220</v>
      </c>
      <c r="X675" s="7" t="s">
        <v>205</v>
      </c>
      <c r="Y675" s="8"/>
      <c r="Z675" s="8" t="s">
        <v>882</v>
      </c>
      <c r="AA675" s="8"/>
    </row>
    <row r="676" spans="1:27" s="3" customFormat="1" ht="12">
      <c r="A676" s="3" t="s">
        <v>240</v>
      </c>
      <c r="B676" s="12" t="s">
        <v>132</v>
      </c>
      <c r="C676" s="5" t="s">
        <v>35</v>
      </c>
      <c r="D676" s="5" t="s">
        <v>2</v>
      </c>
      <c r="E676" s="5" t="s">
        <v>15</v>
      </c>
      <c r="F676" s="5" t="s">
        <v>187</v>
      </c>
      <c r="G676" s="5" t="s">
        <v>187</v>
      </c>
      <c r="H676" s="12" t="s">
        <v>151</v>
      </c>
      <c r="I676" s="12"/>
      <c r="J676" s="12" t="s">
        <v>261</v>
      </c>
      <c r="K676" s="13">
        <v>43.6</v>
      </c>
      <c r="L676" s="14">
        <v>0.10857142857142855</v>
      </c>
      <c r="M676" s="14">
        <v>0</v>
      </c>
      <c r="N676" s="13">
        <v>0</v>
      </c>
      <c r="O676" s="14">
        <v>0</v>
      </c>
      <c r="P676" s="14">
        <v>0</v>
      </c>
      <c r="Q676" s="13">
        <v>0</v>
      </c>
      <c r="R676" s="14">
        <v>0</v>
      </c>
      <c r="S676" s="14">
        <v>0</v>
      </c>
      <c r="T676" s="13">
        <v>0</v>
      </c>
      <c r="U676" s="14">
        <v>0</v>
      </c>
      <c r="V676" s="14">
        <v>0</v>
      </c>
      <c r="W676" s="5" t="s">
        <v>213</v>
      </c>
      <c r="X676" s="5" t="s">
        <v>214</v>
      </c>
      <c r="Y676" s="6" t="s">
        <v>151</v>
      </c>
      <c r="Z676" s="12" t="s">
        <v>254</v>
      </c>
      <c r="AA676" s="15"/>
    </row>
    <row r="677" spans="1:27" s="3" customFormat="1" ht="12">
      <c r="A677" s="3" t="s">
        <v>189</v>
      </c>
      <c r="B677" s="12" t="s">
        <v>132</v>
      </c>
      <c r="C677" s="5" t="s">
        <v>35</v>
      </c>
      <c r="D677" s="5" t="s">
        <v>2</v>
      </c>
      <c r="E677" s="5" t="s">
        <v>15</v>
      </c>
      <c r="F677" s="5" t="s">
        <v>187</v>
      </c>
      <c r="G677" s="5" t="s">
        <v>187</v>
      </c>
      <c r="H677" s="12" t="s">
        <v>151</v>
      </c>
      <c r="I677" s="12"/>
      <c r="J677" s="12" t="s">
        <v>282</v>
      </c>
      <c r="K677" s="13">
        <v>0</v>
      </c>
      <c r="L677" s="14">
        <v>0</v>
      </c>
      <c r="M677" s="14">
        <v>0</v>
      </c>
      <c r="N677" s="13">
        <v>54.50000000000001</v>
      </c>
      <c r="O677" s="14">
        <v>0</v>
      </c>
      <c r="P677" s="14">
        <v>0</v>
      </c>
      <c r="Q677" s="13">
        <v>0</v>
      </c>
      <c r="R677" s="14">
        <v>0</v>
      </c>
      <c r="S677" s="14">
        <v>0</v>
      </c>
      <c r="T677" s="13">
        <v>87.2</v>
      </c>
      <c r="U677" s="14">
        <v>0</v>
      </c>
      <c r="V677" s="14">
        <v>0</v>
      </c>
      <c r="W677" s="5" t="s">
        <v>220</v>
      </c>
      <c r="X677" s="5" t="s">
        <v>214</v>
      </c>
      <c r="Y677" s="6" t="s">
        <v>151</v>
      </c>
      <c r="Z677" s="12" t="s">
        <v>328</v>
      </c>
      <c r="AA677" s="15"/>
    </row>
    <row r="678" spans="2:27" s="3" customFormat="1" ht="12">
      <c r="B678" s="12" t="s">
        <v>132</v>
      </c>
      <c r="C678" s="5" t="s">
        <v>30</v>
      </c>
      <c r="D678" s="5" t="s">
        <v>2</v>
      </c>
      <c r="E678" s="5" t="s">
        <v>15</v>
      </c>
      <c r="F678" s="5" t="s">
        <v>187</v>
      </c>
      <c r="G678" s="5" t="s">
        <v>187</v>
      </c>
      <c r="H678" s="12"/>
      <c r="I678" s="12" t="s">
        <v>398</v>
      </c>
      <c r="J678" s="12" t="s">
        <v>736</v>
      </c>
      <c r="K678" s="13">
        <v>33.335</v>
      </c>
      <c r="L678" s="14">
        <v>0.08007142857142857</v>
      </c>
      <c r="M678" s="14"/>
      <c r="N678" s="13"/>
      <c r="O678" s="14"/>
      <c r="P678" s="14"/>
      <c r="Q678" s="13"/>
      <c r="R678" s="14"/>
      <c r="S678" s="14"/>
      <c r="T678" s="13"/>
      <c r="U678" s="14"/>
      <c r="V678" s="14"/>
      <c r="W678" s="5" t="s">
        <v>213</v>
      </c>
      <c r="X678" s="5" t="s">
        <v>214</v>
      </c>
      <c r="Y678" s="6"/>
      <c r="Z678" s="12" t="s">
        <v>373</v>
      </c>
      <c r="AA678" s="15"/>
    </row>
    <row r="679" spans="2:27" s="3" customFormat="1" ht="12">
      <c r="B679" s="12" t="s">
        <v>132</v>
      </c>
      <c r="C679" s="5" t="s">
        <v>30</v>
      </c>
      <c r="D679" s="5" t="s">
        <v>2</v>
      </c>
      <c r="E679" s="5" t="s">
        <v>20</v>
      </c>
      <c r="F679" s="5" t="s">
        <v>187</v>
      </c>
      <c r="G679" s="5" t="s">
        <v>13</v>
      </c>
      <c r="H679" s="12"/>
      <c r="I679" s="12" t="s">
        <v>362</v>
      </c>
      <c r="J679" s="12"/>
      <c r="K679" s="13"/>
      <c r="L679" s="14"/>
      <c r="M679" s="14"/>
      <c r="N679" s="13">
        <v>113</v>
      </c>
      <c r="O679" s="14"/>
      <c r="P679" s="14"/>
      <c r="Q679" s="13"/>
      <c r="R679" s="14"/>
      <c r="S679" s="14"/>
      <c r="T679" s="13"/>
      <c r="U679" s="14"/>
      <c r="V679" s="14"/>
      <c r="W679" s="5" t="s">
        <v>220</v>
      </c>
      <c r="X679" s="5" t="s">
        <v>214</v>
      </c>
      <c r="Y679" s="6"/>
      <c r="Z679" s="12" t="s">
        <v>737</v>
      </c>
      <c r="AA679" s="15"/>
    </row>
    <row r="680" spans="2:27" s="3" customFormat="1" ht="12">
      <c r="B680" s="12" t="s">
        <v>132</v>
      </c>
      <c r="C680" s="5" t="s">
        <v>30</v>
      </c>
      <c r="D680" s="5" t="s">
        <v>2</v>
      </c>
      <c r="E680" s="5" t="s">
        <v>15</v>
      </c>
      <c r="F680" s="5" t="s">
        <v>187</v>
      </c>
      <c r="G680" s="5" t="s">
        <v>13</v>
      </c>
      <c r="H680" s="12"/>
      <c r="I680" s="12" t="s">
        <v>336</v>
      </c>
      <c r="J680" s="12" t="s">
        <v>738</v>
      </c>
      <c r="K680" s="13"/>
      <c r="L680" s="14"/>
      <c r="M680" s="14"/>
      <c r="N680" s="13">
        <v>51</v>
      </c>
      <c r="O680" s="14">
        <v>0.1</v>
      </c>
      <c r="P680" s="14"/>
      <c r="Q680" s="13"/>
      <c r="R680" s="14"/>
      <c r="S680" s="14"/>
      <c r="T680" s="13">
        <v>76</v>
      </c>
      <c r="U680" s="14">
        <v>0.12</v>
      </c>
      <c r="V680" s="14"/>
      <c r="W680" s="5" t="s">
        <v>220</v>
      </c>
      <c r="X680" s="5" t="s">
        <v>214</v>
      </c>
      <c r="Y680" s="6"/>
      <c r="Z680" s="12" t="s">
        <v>739</v>
      </c>
      <c r="AA680" s="15"/>
    </row>
    <row r="681" spans="2:27" s="3" customFormat="1" ht="12">
      <c r="B681" s="12" t="s">
        <v>132</v>
      </c>
      <c r="C681" s="5" t="s">
        <v>30</v>
      </c>
      <c r="D681" s="5" t="s">
        <v>2</v>
      </c>
      <c r="E681" s="5" t="s">
        <v>12</v>
      </c>
      <c r="F681" s="7" t="s">
        <v>26</v>
      </c>
      <c r="G681" s="7" t="s">
        <v>26</v>
      </c>
      <c r="H681" s="12"/>
      <c r="I681" s="12" t="s">
        <v>339</v>
      </c>
      <c r="J681" s="12" t="s">
        <v>740</v>
      </c>
      <c r="K681" s="13">
        <v>180</v>
      </c>
      <c r="L681" s="14"/>
      <c r="M681" s="14"/>
      <c r="N681" s="13"/>
      <c r="O681" s="14"/>
      <c r="P681" s="14"/>
      <c r="Q681" s="13"/>
      <c r="R681" s="14"/>
      <c r="S681" s="14"/>
      <c r="T681" s="13"/>
      <c r="U681" s="14"/>
      <c r="V681" s="14"/>
      <c r="W681" s="5" t="s">
        <v>220</v>
      </c>
      <c r="X681" s="5" t="s">
        <v>205</v>
      </c>
      <c r="Y681" s="6"/>
      <c r="Z681" s="12" t="s">
        <v>454</v>
      </c>
      <c r="AA681" s="15"/>
    </row>
    <row r="682" spans="2:27" s="3" customFormat="1" ht="12">
      <c r="B682" s="12" t="s">
        <v>132</v>
      </c>
      <c r="C682" s="5" t="s">
        <v>30</v>
      </c>
      <c r="D682" s="5" t="s">
        <v>2</v>
      </c>
      <c r="E682" s="5" t="s">
        <v>21</v>
      </c>
      <c r="F682" s="5" t="s">
        <v>218</v>
      </c>
      <c r="G682" s="5" t="s">
        <v>218</v>
      </c>
      <c r="H682" s="12"/>
      <c r="I682" s="12" t="s">
        <v>342</v>
      </c>
      <c r="J682" s="12" t="s">
        <v>741</v>
      </c>
      <c r="K682" s="13">
        <v>102.83</v>
      </c>
      <c r="L682" s="14"/>
      <c r="M682" s="14"/>
      <c r="N682" s="13"/>
      <c r="O682" s="14"/>
      <c r="P682" s="14"/>
      <c r="Q682" s="13"/>
      <c r="R682" s="14"/>
      <c r="S682" s="14"/>
      <c r="T682" s="13"/>
      <c r="U682" s="14"/>
      <c r="V682" s="14"/>
      <c r="W682" s="5" t="s">
        <v>220</v>
      </c>
      <c r="X682" s="5" t="s">
        <v>205</v>
      </c>
      <c r="Y682" s="6"/>
      <c r="Z682" s="12" t="s">
        <v>742</v>
      </c>
      <c r="AA682" s="15"/>
    </row>
    <row r="683" spans="2:27" s="3" customFormat="1" ht="12">
      <c r="B683" s="12" t="s">
        <v>132</v>
      </c>
      <c r="C683" s="7" t="s">
        <v>31</v>
      </c>
      <c r="D683" s="5" t="s">
        <v>2</v>
      </c>
      <c r="E683" s="5" t="s">
        <v>21</v>
      </c>
      <c r="F683" s="5" t="s">
        <v>218</v>
      </c>
      <c r="G683" s="5" t="s">
        <v>218</v>
      </c>
      <c r="H683" s="16"/>
      <c r="I683" s="8" t="s">
        <v>26</v>
      </c>
      <c r="J683" s="16" t="s">
        <v>799</v>
      </c>
      <c r="K683" s="9">
        <v>41.730000000000004</v>
      </c>
      <c r="L683" s="10">
        <v>0</v>
      </c>
      <c r="M683" s="10"/>
      <c r="N683" s="9">
        <v>0</v>
      </c>
      <c r="O683" s="10">
        <v>0</v>
      </c>
      <c r="P683" s="10"/>
      <c r="Q683" s="9">
        <v>0</v>
      </c>
      <c r="R683" s="10">
        <v>0</v>
      </c>
      <c r="S683" s="10"/>
      <c r="T683" s="9">
        <v>0</v>
      </c>
      <c r="U683" s="10">
        <v>0</v>
      </c>
      <c r="V683" s="10"/>
      <c r="W683" s="7" t="s">
        <v>220</v>
      </c>
      <c r="X683" s="7" t="s">
        <v>205</v>
      </c>
      <c r="Y683" s="8"/>
      <c r="Z683" s="8" t="s">
        <v>797</v>
      </c>
      <c r="AA683" s="8"/>
    </row>
    <row r="684" spans="1:27" s="3" customFormat="1" ht="12">
      <c r="A684" s="3" t="s">
        <v>240</v>
      </c>
      <c r="B684" s="12" t="s">
        <v>133</v>
      </c>
      <c r="C684" s="5" t="s">
        <v>35</v>
      </c>
      <c r="D684" s="5" t="s">
        <v>2</v>
      </c>
      <c r="E684" s="5" t="s">
        <v>15</v>
      </c>
      <c r="F684" s="5" t="s">
        <v>187</v>
      </c>
      <c r="G684" s="5" t="s">
        <v>13</v>
      </c>
      <c r="H684" s="12" t="s">
        <v>151</v>
      </c>
      <c r="I684" s="12"/>
      <c r="J684" s="12" t="s">
        <v>241</v>
      </c>
      <c r="K684" s="13">
        <v>313.724</v>
      </c>
      <c r="L684" s="14">
        <v>2.5767769230769235</v>
      </c>
      <c r="M684" s="14">
        <v>0</v>
      </c>
      <c r="N684" s="13">
        <v>0</v>
      </c>
      <c r="O684" s="14">
        <v>0</v>
      </c>
      <c r="P684" s="14">
        <v>0</v>
      </c>
      <c r="Q684" s="13">
        <v>56.924</v>
      </c>
      <c r="R684" s="14">
        <v>0.4675461538461539</v>
      </c>
      <c r="S684" s="14">
        <v>0</v>
      </c>
      <c r="T684" s="13">
        <v>66.768</v>
      </c>
      <c r="U684" s="14">
        <v>0.5484</v>
      </c>
      <c r="V684" s="14">
        <v>0</v>
      </c>
      <c r="W684" s="5" t="s">
        <v>213</v>
      </c>
      <c r="X684" s="5" t="s">
        <v>214</v>
      </c>
      <c r="Y684" s="6" t="s">
        <v>151</v>
      </c>
      <c r="Z684" s="12" t="s">
        <v>329</v>
      </c>
      <c r="AA684" s="15"/>
    </row>
    <row r="685" spans="1:27" s="3" customFormat="1" ht="12">
      <c r="A685" s="3" t="s">
        <v>12</v>
      </c>
      <c r="B685" s="12" t="s">
        <v>133</v>
      </c>
      <c r="C685" s="5" t="s">
        <v>35</v>
      </c>
      <c r="D685" s="5" t="s">
        <v>2</v>
      </c>
      <c r="E685" s="5" t="s">
        <v>12</v>
      </c>
      <c r="F685" s="7" t="s">
        <v>26</v>
      </c>
      <c r="G685" s="7" t="s">
        <v>26</v>
      </c>
      <c r="H685" s="12" t="s">
        <v>151</v>
      </c>
      <c r="I685" s="12"/>
      <c r="J685" s="12" t="s">
        <v>250</v>
      </c>
      <c r="K685" s="13">
        <v>380.05862399999995</v>
      </c>
      <c r="L685" s="14">
        <v>0</v>
      </c>
      <c r="M685" s="14">
        <v>0</v>
      </c>
      <c r="N685" s="13">
        <v>0</v>
      </c>
      <c r="O685" s="14">
        <v>0</v>
      </c>
      <c r="P685" s="14">
        <v>0</v>
      </c>
      <c r="Q685" s="13">
        <v>0</v>
      </c>
      <c r="R685" s="14">
        <v>0</v>
      </c>
      <c r="S685" s="14">
        <v>0</v>
      </c>
      <c r="T685" s="13">
        <v>0</v>
      </c>
      <c r="U685" s="14">
        <v>0</v>
      </c>
      <c r="V685" s="14">
        <v>0</v>
      </c>
      <c r="W685" s="5" t="s">
        <v>220</v>
      </c>
      <c r="X685" s="5" t="s">
        <v>205</v>
      </c>
      <c r="Y685" s="6" t="s">
        <v>151</v>
      </c>
      <c r="Z685" s="12"/>
      <c r="AA685" s="15"/>
    </row>
    <row r="686" spans="1:27" s="3" customFormat="1" ht="12">
      <c r="A686" s="3" t="s">
        <v>242</v>
      </c>
      <c r="B686" s="12" t="s">
        <v>133</v>
      </c>
      <c r="C686" s="5" t="s">
        <v>35</v>
      </c>
      <c r="D686" s="5" t="s">
        <v>2</v>
      </c>
      <c r="E686" s="5" t="s">
        <v>191</v>
      </c>
      <c r="F686" s="5" t="s">
        <v>218</v>
      </c>
      <c r="G686" s="5" t="s">
        <v>218</v>
      </c>
      <c r="H686" s="12" t="s">
        <v>151</v>
      </c>
      <c r="I686" s="12"/>
      <c r="J686" s="12" t="s">
        <v>243</v>
      </c>
      <c r="K686" s="13">
        <f>38*1.3</f>
        <v>49.4</v>
      </c>
      <c r="L686" s="14">
        <v>0</v>
      </c>
      <c r="M686" s="14">
        <v>0</v>
      </c>
      <c r="N686" s="13">
        <v>0</v>
      </c>
      <c r="O686" s="14">
        <v>0</v>
      </c>
      <c r="P686" s="14">
        <v>0</v>
      </c>
      <c r="Q686" s="13">
        <v>0</v>
      </c>
      <c r="R686" s="14">
        <v>0</v>
      </c>
      <c r="S686" s="14">
        <v>0</v>
      </c>
      <c r="T686" s="13">
        <f>89*1.3</f>
        <v>115.7</v>
      </c>
      <c r="U686" s="14">
        <v>0</v>
      </c>
      <c r="V686" s="14">
        <v>0</v>
      </c>
      <c r="W686" s="5" t="s">
        <v>220</v>
      </c>
      <c r="X686" s="5" t="s">
        <v>214</v>
      </c>
      <c r="Y686" s="6" t="s">
        <v>151</v>
      </c>
      <c r="Z686" s="12" t="s">
        <v>330</v>
      </c>
      <c r="AA686" s="15"/>
    </row>
    <row r="687" spans="2:27" s="3" customFormat="1" ht="12">
      <c r="B687" s="12" t="s">
        <v>133</v>
      </c>
      <c r="C687" s="5" t="s">
        <v>30</v>
      </c>
      <c r="D687" s="5" t="s">
        <v>2</v>
      </c>
      <c r="E687" s="5" t="s">
        <v>15</v>
      </c>
      <c r="F687" s="5" t="s">
        <v>187</v>
      </c>
      <c r="G687" s="5" t="s">
        <v>187</v>
      </c>
      <c r="H687" s="12"/>
      <c r="I687" s="12" t="s">
        <v>336</v>
      </c>
      <c r="J687" s="12" t="s">
        <v>743</v>
      </c>
      <c r="K687" s="13"/>
      <c r="L687" s="14"/>
      <c r="M687" s="14"/>
      <c r="N687" s="13"/>
      <c r="O687" s="14"/>
      <c r="P687" s="14"/>
      <c r="Q687" s="13">
        <v>98.084</v>
      </c>
      <c r="R687" s="14">
        <v>0.76</v>
      </c>
      <c r="S687" s="14"/>
      <c r="T687" s="13">
        <v>47.008</v>
      </c>
      <c r="U687" s="14">
        <v>0.37</v>
      </c>
      <c r="V687" s="14"/>
      <c r="W687" s="5" t="s">
        <v>213</v>
      </c>
      <c r="X687" s="5" t="s">
        <v>214</v>
      </c>
      <c r="Y687" s="6"/>
      <c r="Z687" s="12" t="s">
        <v>373</v>
      </c>
      <c r="AA687" s="15"/>
    </row>
    <row r="688" spans="2:27" s="3" customFormat="1" ht="12">
      <c r="B688" s="12" t="s">
        <v>133</v>
      </c>
      <c r="C688" s="5" t="s">
        <v>30</v>
      </c>
      <c r="D688" s="5" t="s">
        <v>2</v>
      </c>
      <c r="E688" s="5" t="s">
        <v>191</v>
      </c>
      <c r="F688" s="5" t="s">
        <v>218</v>
      </c>
      <c r="G688" s="5" t="s">
        <v>218</v>
      </c>
      <c r="H688" s="12"/>
      <c r="I688" s="12" t="s">
        <v>350</v>
      </c>
      <c r="J688" s="12" t="s">
        <v>744</v>
      </c>
      <c r="K688" s="13">
        <v>81.36</v>
      </c>
      <c r="L688" s="14"/>
      <c r="M688" s="14"/>
      <c r="N688" s="13"/>
      <c r="O688" s="14"/>
      <c r="P688" s="14"/>
      <c r="Q688" s="13"/>
      <c r="R688" s="14"/>
      <c r="S688" s="14"/>
      <c r="T688" s="13">
        <v>81.36</v>
      </c>
      <c r="U688" s="14"/>
      <c r="V688" s="14"/>
      <c r="W688" s="5" t="s">
        <v>220</v>
      </c>
      <c r="X688" s="5" t="s">
        <v>214</v>
      </c>
      <c r="Y688" s="6"/>
      <c r="Z688" s="12" t="s">
        <v>383</v>
      </c>
      <c r="AA688" s="15"/>
    </row>
    <row r="689" spans="2:27" s="3" customFormat="1" ht="12">
      <c r="B689" s="12" t="s">
        <v>133</v>
      </c>
      <c r="C689" s="5" t="s">
        <v>30</v>
      </c>
      <c r="D689" s="5" t="s">
        <v>2</v>
      </c>
      <c r="E689" s="5" t="s">
        <v>21</v>
      </c>
      <c r="F689" s="7" t="s">
        <v>26</v>
      </c>
      <c r="G689" s="7" t="s">
        <v>26</v>
      </c>
      <c r="H689" s="12"/>
      <c r="I689" s="12" t="s">
        <v>583</v>
      </c>
      <c r="J689" s="12" t="s">
        <v>745</v>
      </c>
      <c r="K689" s="13">
        <v>101.7</v>
      </c>
      <c r="L689" s="14"/>
      <c r="M689" s="14"/>
      <c r="N689" s="13"/>
      <c r="O689" s="14"/>
      <c r="P689" s="14"/>
      <c r="Q689" s="13"/>
      <c r="R689" s="14"/>
      <c r="S689" s="14"/>
      <c r="T689" s="13"/>
      <c r="U689" s="14"/>
      <c r="V689" s="14"/>
      <c r="W689" s="5" t="s">
        <v>220</v>
      </c>
      <c r="X689" s="5" t="s">
        <v>205</v>
      </c>
      <c r="Y689" s="6"/>
      <c r="Z689" s="12" t="s">
        <v>603</v>
      </c>
      <c r="AA689" s="15"/>
    </row>
    <row r="690" spans="2:27" s="3" customFormat="1" ht="12">
      <c r="B690" s="12" t="s">
        <v>183</v>
      </c>
      <c r="C690" s="5" t="s">
        <v>30</v>
      </c>
      <c r="D690" s="5" t="s">
        <v>29</v>
      </c>
      <c r="E690" s="5" t="s">
        <v>12</v>
      </c>
      <c r="F690" s="7" t="s">
        <v>26</v>
      </c>
      <c r="G690" s="7" t="s">
        <v>26</v>
      </c>
      <c r="H690" s="12"/>
      <c r="I690" s="12" t="s">
        <v>339</v>
      </c>
      <c r="J690" s="12" t="s">
        <v>746</v>
      </c>
      <c r="K690" s="13">
        <v>386.47065599999996</v>
      </c>
      <c r="L690" s="14"/>
      <c r="M690" s="14"/>
      <c r="N690" s="13"/>
      <c r="O690" s="14"/>
      <c r="P690" s="14"/>
      <c r="Q690" s="13"/>
      <c r="R690" s="14"/>
      <c r="S690" s="14"/>
      <c r="T690" s="13"/>
      <c r="U690" s="14"/>
      <c r="V690" s="14"/>
      <c r="W690" s="5" t="s">
        <v>220</v>
      </c>
      <c r="X690" s="5" t="s">
        <v>205</v>
      </c>
      <c r="Y690" s="6"/>
      <c r="Z690" s="12" t="s">
        <v>454</v>
      </c>
      <c r="AA690" s="15"/>
    </row>
    <row r="691" spans="2:27" s="3" customFormat="1" ht="12">
      <c r="B691" s="12" t="s">
        <v>183</v>
      </c>
      <c r="C691" s="5" t="s">
        <v>30</v>
      </c>
      <c r="D691" s="5" t="s">
        <v>29</v>
      </c>
      <c r="E691" s="5" t="s">
        <v>21</v>
      </c>
      <c r="F691" s="5" t="s">
        <v>218</v>
      </c>
      <c r="G691" s="5" t="s">
        <v>218</v>
      </c>
      <c r="H691" s="12"/>
      <c r="I691" s="12" t="s">
        <v>342</v>
      </c>
      <c r="J691" s="12" t="s">
        <v>747</v>
      </c>
      <c r="K691" s="13">
        <v>64.41</v>
      </c>
      <c r="L691" s="14"/>
      <c r="M691" s="14"/>
      <c r="N691" s="13"/>
      <c r="O691" s="14"/>
      <c r="P691" s="14"/>
      <c r="Q691" s="13"/>
      <c r="R691" s="14"/>
      <c r="S691" s="14"/>
      <c r="T691" s="13"/>
      <c r="U691" s="14"/>
      <c r="V691" s="14"/>
      <c r="W691" s="5" t="s">
        <v>220</v>
      </c>
      <c r="X691" s="5" t="s">
        <v>205</v>
      </c>
      <c r="Y691" s="6"/>
      <c r="Z691" s="12" t="s">
        <v>748</v>
      </c>
      <c r="AA691" s="15"/>
    </row>
    <row r="692" spans="2:27" s="3" customFormat="1" ht="12">
      <c r="B692" s="12" t="s">
        <v>183</v>
      </c>
      <c r="C692" s="7" t="s">
        <v>31</v>
      </c>
      <c r="D692" s="5" t="s">
        <v>29</v>
      </c>
      <c r="E692" s="5" t="s">
        <v>15</v>
      </c>
      <c r="F692" s="5" t="s">
        <v>187</v>
      </c>
      <c r="G692" s="7" t="s">
        <v>13</v>
      </c>
      <c r="H692" s="16"/>
      <c r="I692" s="8" t="s">
        <v>14</v>
      </c>
      <c r="J692" s="16" t="s">
        <v>802</v>
      </c>
      <c r="K692" s="9">
        <v>0</v>
      </c>
      <c r="L692" s="10">
        <v>0</v>
      </c>
      <c r="M692" s="10"/>
      <c r="N692" s="9">
        <v>0</v>
      </c>
      <c r="O692" s="10">
        <v>0</v>
      </c>
      <c r="P692" s="10"/>
      <c r="Q692" s="9">
        <v>120.375</v>
      </c>
      <c r="R692" s="10">
        <v>1.289063363520474</v>
      </c>
      <c r="S692" s="10"/>
      <c r="T692" s="9">
        <v>31.03</v>
      </c>
      <c r="U692" s="10">
        <v>0.3322918892630555</v>
      </c>
      <c r="V692" s="10"/>
      <c r="W692" s="7" t="s">
        <v>213</v>
      </c>
      <c r="X692" s="7" t="s">
        <v>214</v>
      </c>
      <c r="Y692" s="8"/>
      <c r="Z692" s="8" t="s">
        <v>808</v>
      </c>
      <c r="AA692" s="8"/>
    </row>
    <row r="693" spans="2:27" s="3" customFormat="1" ht="12">
      <c r="B693" s="12" t="s">
        <v>183</v>
      </c>
      <c r="C693" s="7" t="s">
        <v>31</v>
      </c>
      <c r="D693" s="5" t="s">
        <v>29</v>
      </c>
      <c r="E693" s="5" t="s">
        <v>21</v>
      </c>
      <c r="F693" s="5" t="s">
        <v>218</v>
      </c>
      <c r="G693" s="5" t="s">
        <v>218</v>
      </c>
      <c r="H693" s="16"/>
      <c r="I693" s="8" t="s">
        <v>26</v>
      </c>
      <c r="J693" s="16" t="s">
        <v>799</v>
      </c>
      <c r="K693" s="9">
        <v>0</v>
      </c>
      <c r="L693" s="10">
        <v>0</v>
      </c>
      <c r="M693" s="10"/>
      <c r="N693" s="9">
        <v>133.75</v>
      </c>
      <c r="O693" s="10">
        <v>0</v>
      </c>
      <c r="P693" s="10"/>
      <c r="Q693" s="9">
        <v>0</v>
      </c>
      <c r="R693" s="10">
        <v>0</v>
      </c>
      <c r="S693" s="10"/>
      <c r="T693" s="9">
        <v>0</v>
      </c>
      <c r="U693" s="10">
        <v>0</v>
      </c>
      <c r="V693" s="10"/>
      <c r="W693" s="7" t="s">
        <v>220</v>
      </c>
      <c r="X693" s="7" t="s">
        <v>205</v>
      </c>
      <c r="Y693" s="8"/>
      <c r="Z693" s="8" t="s">
        <v>801</v>
      </c>
      <c r="AA693" s="8"/>
    </row>
    <row r="694" spans="2:27" s="3" customFormat="1" ht="12">
      <c r="B694" s="12" t="s">
        <v>134</v>
      </c>
      <c r="C694" s="5" t="s">
        <v>30</v>
      </c>
      <c r="D694" s="5" t="s">
        <v>2</v>
      </c>
      <c r="E694" s="5" t="s">
        <v>20</v>
      </c>
      <c r="F694" s="5" t="s">
        <v>187</v>
      </c>
      <c r="G694" s="5" t="s">
        <v>13</v>
      </c>
      <c r="H694" s="12"/>
      <c r="I694" s="12" t="s">
        <v>362</v>
      </c>
      <c r="J694" s="12"/>
      <c r="K694" s="13"/>
      <c r="L694" s="14"/>
      <c r="M694" s="14"/>
      <c r="N694" s="13">
        <v>79.1</v>
      </c>
      <c r="O694" s="14"/>
      <c r="P694" s="14"/>
      <c r="Q694" s="13"/>
      <c r="R694" s="14"/>
      <c r="S694" s="14"/>
      <c r="T694" s="13"/>
      <c r="U694" s="14"/>
      <c r="V694" s="14"/>
      <c r="W694" s="5" t="s">
        <v>220</v>
      </c>
      <c r="X694" s="5" t="s">
        <v>214</v>
      </c>
      <c r="Y694" s="6"/>
      <c r="Z694" s="12" t="s">
        <v>363</v>
      </c>
      <c r="AA694" s="15"/>
    </row>
    <row r="695" spans="2:27" s="3" customFormat="1" ht="12">
      <c r="B695" s="12" t="s">
        <v>134</v>
      </c>
      <c r="C695" s="5" t="s">
        <v>30</v>
      </c>
      <c r="D695" s="5" t="s">
        <v>2</v>
      </c>
      <c r="E695" s="5" t="s">
        <v>15</v>
      </c>
      <c r="F695" s="5" t="s">
        <v>187</v>
      </c>
      <c r="G695" s="5" t="s">
        <v>13</v>
      </c>
      <c r="H695" s="12"/>
      <c r="I695" s="12" t="s">
        <v>336</v>
      </c>
      <c r="J695" s="12" t="s">
        <v>749</v>
      </c>
      <c r="K695" s="13"/>
      <c r="L695" s="14"/>
      <c r="M695" s="14"/>
      <c r="N695" s="13"/>
      <c r="O695" s="14"/>
      <c r="P695" s="14"/>
      <c r="Q695" s="13">
        <v>108.254</v>
      </c>
      <c r="R695" s="14">
        <v>0.22885555555555556</v>
      </c>
      <c r="S695" s="14"/>
      <c r="T695" s="13">
        <v>163.172</v>
      </c>
      <c r="U695" s="14">
        <v>0.34495555555555557</v>
      </c>
      <c r="V695" s="14"/>
      <c r="W695" s="5" t="s">
        <v>220</v>
      </c>
      <c r="X695" s="5" t="s">
        <v>214</v>
      </c>
      <c r="Y695" s="6"/>
      <c r="Z695" s="12" t="s">
        <v>352</v>
      </c>
      <c r="AA695" s="15"/>
    </row>
    <row r="696" spans="2:27" s="3" customFormat="1" ht="12">
      <c r="B696" s="12" t="s">
        <v>134</v>
      </c>
      <c r="C696" s="5" t="s">
        <v>30</v>
      </c>
      <c r="D696" s="5" t="s">
        <v>2</v>
      </c>
      <c r="E696" s="5" t="s">
        <v>12</v>
      </c>
      <c r="F696" s="7" t="s">
        <v>26</v>
      </c>
      <c r="G696" s="7" t="s">
        <v>26</v>
      </c>
      <c r="H696" s="12"/>
      <c r="I696" s="12" t="s">
        <v>339</v>
      </c>
      <c r="J696" s="12" t="s">
        <v>750</v>
      </c>
      <c r="K696" s="13">
        <v>194.30311680000003</v>
      </c>
      <c r="L696" s="14"/>
      <c r="M696" s="14"/>
      <c r="N696" s="13"/>
      <c r="O696" s="14"/>
      <c r="P696" s="14"/>
      <c r="Q696" s="13"/>
      <c r="R696" s="14"/>
      <c r="S696" s="14"/>
      <c r="T696" s="13"/>
      <c r="U696" s="14"/>
      <c r="V696" s="14"/>
      <c r="W696" s="5" t="s">
        <v>220</v>
      </c>
      <c r="X696" s="5" t="s">
        <v>205</v>
      </c>
      <c r="Y696" s="6"/>
      <c r="Z696" s="12" t="s">
        <v>704</v>
      </c>
      <c r="AA696" s="15"/>
    </row>
    <row r="697" spans="2:27" s="3" customFormat="1" ht="12">
      <c r="B697" s="12" t="s">
        <v>134</v>
      </c>
      <c r="C697" s="7" t="s">
        <v>31</v>
      </c>
      <c r="D697" s="5" t="s">
        <v>2</v>
      </c>
      <c r="E697" s="5" t="s">
        <v>20</v>
      </c>
      <c r="F697" s="5" t="s">
        <v>187</v>
      </c>
      <c r="G697" s="5" t="s">
        <v>187</v>
      </c>
      <c r="H697" s="16"/>
      <c r="I697" s="8" t="s">
        <v>796</v>
      </c>
      <c r="J697" s="16" t="s">
        <v>192</v>
      </c>
      <c r="K697" s="21">
        <v>0</v>
      </c>
      <c r="L697" s="10">
        <v>0</v>
      </c>
      <c r="M697" s="10"/>
      <c r="N697" s="9">
        <v>32.1</v>
      </c>
      <c r="O697" s="10">
        <v>0</v>
      </c>
      <c r="P697" s="10"/>
      <c r="Q697" s="9">
        <v>0</v>
      </c>
      <c r="R697" s="10">
        <v>0</v>
      </c>
      <c r="S697" s="10"/>
      <c r="T697" s="9">
        <v>0</v>
      </c>
      <c r="U697" s="10">
        <v>0</v>
      </c>
      <c r="V697" s="10"/>
      <c r="W697" s="7" t="s">
        <v>220</v>
      </c>
      <c r="X697" s="7" t="s">
        <v>214</v>
      </c>
      <c r="Y697" s="8"/>
      <c r="Z697" s="8" t="s">
        <v>797</v>
      </c>
      <c r="AA697" s="8"/>
    </row>
    <row r="698" spans="2:27" s="3" customFormat="1" ht="12">
      <c r="B698" s="12" t="s">
        <v>134</v>
      </c>
      <c r="C698" s="7" t="s">
        <v>31</v>
      </c>
      <c r="D698" s="5" t="s">
        <v>2</v>
      </c>
      <c r="E698" s="5" t="s">
        <v>15</v>
      </c>
      <c r="F698" s="7" t="s">
        <v>187</v>
      </c>
      <c r="G698" s="7" t="s">
        <v>13</v>
      </c>
      <c r="H698" s="16"/>
      <c r="I698" s="8" t="s">
        <v>14</v>
      </c>
      <c r="J698" s="16" t="s">
        <v>796</v>
      </c>
      <c r="K698" s="21">
        <v>0</v>
      </c>
      <c r="L698" s="10">
        <v>0</v>
      </c>
      <c r="M698" s="10"/>
      <c r="N698" s="9">
        <v>0</v>
      </c>
      <c r="O698" s="10">
        <v>0</v>
      </c>
      <c r="P698" s="10"/>
      <c r="Q698" s="9">
        <v>93.09618</v>
      </c>
      <c r="R698" s="10">
        <v>0.2</v>
      </c>
      <c r="S698" s="10"/>
      <c r="T698" s="9">
        <v>40.4766</v>
      </c>
      <c r="U698" s="10">
        <v>0.09</v>
      </c>
      <c r="V698" s="10"/>
      <c r="W698" s="7" t="s">
        <v>220</v>
      </c>
      <c r="X698" s="7" t="s">
        <v>214</v>
      </c>
      <c r="Y698" s="8"/>
      <c r="Z698" s="8" t="s">
        <v>797</v>
      </c>
      <c r="AA698" s="8" t="s">
        <v>883</v>
      </c>
    </row>
    <row r="699" spans="2:27" s="3" customFormat="1" ht="12">
      <c r="B699" s="12" t="s">
        <v>155</v>
      </c>
      <c r="C699" s="5" t="s">
        <v>30</v>
      </c>
      <c r="D699" s="5" t="s">
        <v>29</v>
      </c>
      <c r="E699" s="5" t="s">
        <v>21</v>
      </c>
      <c r="F699" s="5" t="s">
        <v>187</v>
      </c>
      <c r="G699" s="5" t="s">
        <v>13</v>
      </c>
      <c r="H699" s="12"/>
      <c r="I699" s="12" t="s">
        <v>435</v>
      </c>
      <c r="J699" s="12" t="s">
        <v>752</v>
      </c>
      <c r="K699" s="13">
        <v>45.2</v>
      </c>
      <c r="L699" s="14"/>
      <c r="M699" s="14"/>
      <c r="N699" s="13"/>
      <c r="O699" s="14"/>
      <c r="P699" s="14"/>
      <c r="Q699" s="13"/>
      <c r="R699" s="14"/>
      <c r="S699" s="14"/>
      <c r="T699" s="13"/>
      <c r="U699" s="14"/>
      <c r="V699" s="14"/>
      <c r="W699" s="5" t="s">
        <v>220</v>
      </c>
      <c r="X699" s="5" t="s">
        <v>205</v>
      </c>
      <c r="Y699" s="6"/>
      <c r="Z699" s="12" t="s">
        <v>603</v>
      </c>
      <c r="AA699" s="15"/>
    </row>
    <row r="700" spans="2:27" s="3" customFormat="1" ht="12">
      <c r="B700" s="12" t="s">
        <v>155</v>
      </c>
      <c r="C700" s="5" t="s">
        <v>30</v>
      </c>
      <c r="D700" s="5" t="s">
        <v>29</v>
      </c>
      <c r="E700" s="5" t="s">
        <v>15</v>
      </c>
      <c r="F700" s="5" t="s">
        <v>187</v>
      </c>
      <c r="G700" s="5" t="s">
        <v>13</v>
      </c>
      <c r="H700" s="12"/>
      <c r="I700" s="12" t="s">
        <v>398</v>
      </c>
      <c r="J700" s="12" t="s">
        <v>751</v>
      </c>
      <c r="K700" s="13">
        <v>445.295</v>
      </c>
      <c r="L700" s="14">
        <v>8.879936690786359</v>
      </c>
      <c r="M700" s="14"/>
      <c r="N700" s="13">
        <v>172.826</v>
      </c>
      <c r="O700" s="14">
        <v>3.4464501649614516</v>
      </c>
      <c r="P700" s="14"/>
      <c r="Q700" s="13"/>
      <c r="R700" s="14"/>
      <c r="S700" s="14"/>
      <c r="T700" s="13"/>
      <c r="U700" s="14"/>
      <c r="V700" s="14"/>
      <c r="W700" s="5" t="s">
        <v>213</v>
      </c>
      <c r="X700" s="5" t="s">
        <v>214</v>
      </c>
      <c r="Y700" s="6"/>
      <c r="Z700" s="12" t="s">
        <v>373</v>
      </c>
      <c r="AA700" s="15"/>
    </row>
    <row r="701" spans="2:27" s="3" customFormat="1" ht="12">
      <c r="B701" s="12" t="s">
        <v>155</v>
      </c>
      <c r="C701" s="5" t="s">
        <v>30</v>
      </c>
      <c r="D701" s="5" t="s">
        <v>29</v>
      </c>
      <c r="E701" s="5" t="s">
        <v>15</v>
      </c>
      <c r="F701" s="5" t="s">
        <v>187</v>
      </c>
      <c r="G701" s="5" t="s">
        <v>13</v>
      </c>
      <c r="H701" s="12"/>
      <c r="I701" s="12" t="s">
        <v>336</v>
      </c>
      <c r="J701" s="12" t="s">
        <v>753</v>
      </c>
      <c r="K701" s="13"/>
      <c r="L701" s="14"/>
      <c r="M701" s="14"/>
      <c r="N701" s="13">
        <v>564.654</v>
      </c>
      <c r="O701" s="14">
        <v>6.47</v>
      </c>
      <c r="P701" s="14"/>
      <c r="Q701" s="13"/>
      <c r="R701" s="14"/>
      <c r="S701" s="14"/>
      <c r="T701" s="13">
        <v>846.545</v>
      </c>
      <c r="U701" s="14">
        <v>9.7</v>
      </c>
      <c r="V701" s="14"/>
      <c r="W701" s="5" t="s">
        <v>220</v>
      </c>
      <c r="X701" s="5" t="s">
        <v>214</v>
      </c>
      <c r="Y701" s="6"/>
      <c r="Z701" s="12" t="s">
        <v>396</v>
      </c>
      <c r="AA701" s="15"/>
    </row>
    <row r="702" spans="2:27" s="3" customFormat="1" ht="12">
      <c r="B702" s="12" t="s">
        <v>155</v>
      </c>
      <c r="C702" s="5" t="s">
        <v>30</v>
      </c>
      <c r="D702" s="5" t="s">
        <v>29</v>
      </c>
      <c r="E702" s="5" t="s">
        <v>191</v>
      </c>
      <c r="F702" s="5" t="s">
        <v>218</v>
      </c>
      <c r="G702" s="5" t="s">
        <v>218</v>
      </c>
      <c r="H702" s="12"/>
      <c r="I702" s="12" t="s">
        <v>350</v>
      </c>
      <c r="J702" s="12" t="s">
        <v>754</v>
      </c>
      <c r="K702" s="13"/>
      <c r="L702" s="14"/>
      <c r="M702" s="14"/>
      <c r="N702" s="13">
        <v>688.848</v>
      </c>
      <c r="O702" s="14"/>
      <c r="P702" s="14"/>
      <c r="Q702" s="13"/>
      <c r="R702" s="14"/>
      <c r="S702" s="14"/>
      <c r="T702" s="13">
        <v>688.848</v>
      </c>
      <c r="U702" s="14"/>
      <c r="V702" s="14"/>
      <c r="W702" s="5" t="s">
        <v>220</v>
      </c>
      <c r="X702" s="5" t="s">
        <v>214</v>
      </c>
      <c r="Y702" s="6"/>
      <c r="Z702" s="12" t="s">
        <v>396</v>
      </c>
      <c r="AA702" s="15" t="s">
        <v>755</v>
      </c>
    </row>
    <row r="703" spans="2:27" s="3" customFormat="1" ht="12">
      <c r="B703" s="12" t="s">
        <v>155</v>
      </c>
      <c r="C703" s="7" t="s">
        <v>31</v>
      </c>
      <c r="D703" s="5" t="s">
        <v>29</v>
      </c>
      <c r="E703" s="5" t="s">
        <v>21</v>
      </c>
      <c r="F703" s="5" t="s">
        <v>187</v>
      </c>
      <c r="G703" s="5" t="s">
        <v>13</v>
      </c>
      <c r="H703" s="16"/>
      <c r="I703" s="8" t="s">
        <v>14</v>
      </c>
      <c r="J703" s="16" t="s">
        <v>830</v>
      </c>
      <c r="K703" s="21">
        <v>21.400000000000002</v>
      </c>
      <c r="L703" s="10">
        <v>0</v>
      </c>
      <c r="M703" s="10"/>
      <c r="N703" s="9">
        <v>0</v>
      </c>
      <c r="O703" s="10">
        <v>0</v>
      </c>
      <c r="P703" s="10"/>
      <c r="Q703" s="9">
        <v>0</v>
      </c>
      <c r="R703" s="10">
        <v>0</v>
      </c>
      <c r="S703" s="10"/>
      <c r="T703" s="9">
        <v>0</v>
      </c>
      <c r="U703" s="10">
        <v>0</v>
      </c>
      <c r="V703" s="10"/>
      <c r="W703" s="7" t="s">
        <v>220</v>
      </c>
      <c r="X703" s="7" t="s">
        <v>205</v>
      </c>
      <c r="Y703" s="8"/>
      <c r="Z703" s="8" t="s">
        <v>797</v>
      </c>
      <c r="AA703" s="8"/>
    </row>
    <row r="704" spans="2:27" s="3" customFormat="1" ht="12">
      <c r="B704" s="12" t="s">
        <v>155</v>
      </c>
      <c r="C704" s="7" t="s">
        <v>31</v>
      </c>
      <c r="D704" s="5" t="s">
        <v>29</v>
      </c>
      <c r="E704" s="5" t="s">
        <v>15</v>
      </c>
      <c r="F704" s="5" t="s">
        <v>187</v>
      </c>
      <c r="G704" s="5" t="s">
        <v>187</v>
      </c>
      <c r="H704" s="16"/>
      <c r="I704" s="8" t="s">
        <v>14</v>
      </c>
      <c r="J704" s="16" t="s">
        <v>807</v>
      </c>
      <c r="K704" s="9">
        <v>924.965</v>
      </c>
      <c r="L704" s="10">
        <v>19.277468388147515</v>
      </c>
      <c r="M704" s="10"/>
      <c r="N704" s="9">
        <v>0</v>
      </c>
      <c r="O704" s="10">
        <v>0</v>
      </c>
      <c r="P704" s="10"/>
      <c r="Q704" s="9">
        <v>0</v>
      </c>
      <c r="R704" s="10">
        <v>0</v>
      </c>
      <c r="S704" s="10"/>
      <c r="T704" s="9">
        <v>0</v>
      </c>
      <c r="U704" s="10">
        <v>0</v>
      </c>
      <c r="V704" s="10"/>
      <c r="W704" s="7" t="s">
        <v>213</v>
      </c>
      <c r="X704" s="7" t="s">
        <v>214</v>
      </c>
      <c r="Y704" s="8"/>
      <c r="Z704" s="8"/>
      <c r="AA704" s="8"/>
    </row>
    <row r="705" spans="2:27" s="3" customFormat="1" ht="12">
      <c r="B705" s="12" t="s">
        <v>155</v>
      </c>
      <c r="C705" s="7" t="s">
        <v>31</v>
      </c>
      <c r="D705" s="5" t="s">
        <v>29</v>
      </c>
      <c r="E705" s="5" t="s">
        <v>15</v>
      </c>
      <c r="F705" s="7" t="s">
        <v>187</v>
      </c>
      <c r="G705" s="7" t="s">
        <v>13</v>
      </c>
      <c r="H705" s="16"/>
      <c r="I705" s="8" t="s">
        <v>14</v>
      </c>
      <c r="J705" s="16" t="s">
        <v>796</v>
      </c>
      <c r="K705" s="9">
        <v>0</v>
      </c>
      <c r="L705" s="10">
        <v>0</v>
      </c>
      <c r="M705" s="10"/>
      <c r="N705" s="9">
        <v>603.7016999999998</v>
      </c>
      <c r="O705" s="10">
        <v>6.464999999999999</v>
      </c>
      <c r="P705" s="10"/>
      <c r="Q705" s="9">
        <v>0</v>
      </c>
      <c r="R705" s="10">
        <v>0</v>
      </c>
      <c r="S705" s="10"/>
      <c r="T705" s="9">
        <v>404.3354</v>
      </c>
      <c r="U705" s="10">
        <v>4.33</v>
      </c>
      <c r="V705" s="10"/>
      <c r="W705" s="7" t="s">
        <v>220</v>
      </c>
      <c r="X705" s="7" t="s">
        <v>214</v>
      </c>
      <c r="Y705" s="8"/>
      <c r="Z705" s="8" t="s">
        <v>797</v>
      </c>
      <c r="AA705" s="8"/>
    </row>
    <row r="706" spans="2:27" s="3" customFormat="1" ht="12">
      <c r="B706" s="12" t="s">
        <v>155</v>
      </c>
      <c r="C706" s="7" t="s">
        <v>31</v>
      </c>
      <c r="D706" s="5" t="s">
        <v>29</v>
      </c>
      <c r="E706" s="5" t="s">
        <v>12</v>
      </c>
      <c r="F706" s="7" t="s">
        <v>26</v>
      </c>
      <c r="G706" s="7" t="s">
        <v>26</v>
      </c>
      <c r="H706" s="16"/>
      <c r="I706" s="8" t="s">
        <v>26</v>
      </c>
      <c r="J706" s="16" t="s">
        <v>803</v>
      </c>
      <c r="K706" s="9">
        <v>0</v>
      </c>
      <c r="L706" s="10">
        <v>0</v>
      </c>
      <c r="M706" s="10"/>
      <c r="N706" s="9">
        <v>577.8539136</v>
      </c>
      <c r="O706" s="10">
        <v>0</v>
      </c>
      <c r="P706" s="10"/>
      <c r="Q706" s="9">
        <v>0</v>
      </c>
      <c r="R706" s="10">
        <v>0</v>
      </c>
      <c r="S706" s="10"/>
      <c r="T706" s="9">
        <v>0</v>
      </c>
      <c r="U706" s="10">
        <v>0</v>
      </c>
      <c r="V706" s="10"/>
      <c r="W706" s="7" t="s">
        <v>220</v>
      </c>
      <c r="X706" s="7" t="s">
        <v>205</v>
      </c>
      <c r="Y706" s="8"/>
      <c r="Z706" s="8" t="s">
        <v>884</v>
      </c>
      <c r="AA706" s="8"/>
    </row>
    <row r="707" spans="2:27" s="3" customFormat="1" ht="12">
      <c r="B707" s="12" t="s">
        <v>155</v>
      </c>
      <c r="C707" s="7" t="s">
        <v>31</v>
      </c>
      <c r="D707" s="5" t="s">
        <v>29</v>
      </c>
      <c r="E707" s="5" t="s">
        <v>191</v>
      </c>
      <c r="F707" s="5" t="s">
        <v>218</v>
      </c>
      <c r="G707" s="5" t="s">
        <v>218</v>
      </c>
      <c r="H707" s="16"/>
      <c r="I707" s="8" t="s">
        <v>14</v>
      </c>
      <c r="J707" s="16" t="s">
        <v>805</v>
      </c>
      <c r="K707" s="9">
        <v>0</v>
      </c>
      <c r="L707" s="10">
        <v>0</v>
      </c>
      <c r="M707" s="10">
        <v>0</v>
      </c>
      <c r="N707" s="9">
        <v>275.03280000000007</v>
      </c>
      <c r="O707" s="10">
        <v>0</v>
      </c>
      <c r="P707" s="10">
        <v>50.40000000000001</v>
      </c>
      <c r="Q707" s="9">
        <v>0</v>
      </c>
      <c r="R707" s="10">
        <v>0</v>
      </c>
      <c r="S707" s="10">
        <v>0</v>
      </c>
      <c r="T707" s="9">
        <v>641.7432000000001</v>
      </c>
      <c r="U707" s="10">
        <v>0</v>
      </c>
      <c r="V707" s="10">
        <v>117.60000000000001</v>
      </c>
      <c r="W707" s="7" t="s">
        <v>220</v>
      </c>
      <c r="X707" s="7" t="s">
        <v>214</v>
      </c>
      <c r="Y707" s="8"/>
      <c r="Z707" s="8" t="s">
        <v>797</v>
      </c>
      <c r="AA707" s="8" t="s">
        <v>885</v>
      </c>
    </row>
    <row r="708" spans="2:27" s="3" customFormat="1" ht="12">
      <c r="B708" s="12" t="s">
        <v>135</v>
      </c>
      <c r="C708" s="5" t="s">
        <v>38</v>
      </c>
      <c r="D708" s="5" t="s">
        <v>29</v>
      </c>
      <c r="E708" s="5" t="s">
        <v>191</v>
      </c>
      <c r="F708" s="5" t="s">
        <v>218</v>
      </c>
      <c r="G708" s="5" t="s">
        <v>218</v>
      </c>
      <c r="H708" s="12"/>
      <c r="I708" s="12" t="s">
        <v>26</v>
      </c>
      <c r="J708" s="12" t="s">
        <v>219</v>
      </c>
      <c r="K708" s="13"/>
      <c r="L708" s="14"/>
      <c r="M708" s="14"/>
      <c r="N708" s="13">
        <v>3210</v>
      </c>
      <c r="O708" s="14"/>
      <c r="P708" s="14">
        <v>300</v>
      </c>
      <c r="Q708" s="13">
        <v>5350</v>
      </c>
      <c r="R708" s="14"/>
      <c r="S708" s="14">
        <v>500</v>
      </c>
      <c r="T708" s="13">
        <v>10700</v>
      </c>
      <c r="U708" s="4"/>
      <c r="V708" s="14">
        <v>1000</v>
      </c>
      <c r="W708" s="5" t="s">
        <v>220</v>
      </c>
      <c r="X708" s="5" t="s">
        <v>214</v>
      </c>
      <c r="Y708" s="6"/>
      <c r="Z708" s="12" t="s">
        <v>227</v>
      </c>
      <c r="AA708" s="15"/>
    </row>
    <row r="709" spans="2:27" s="3" customFormat="1" ht="12">
      <c r="B709" s="12" t="s">
        <v>135</v>
      </c>
      <c r="C709" s="5" t="s">
        <v>38</v>
      </c>
      <c r="D709" s="5" t="s">
        <v>29</v>
      </c>
      <c r="E709" s="5" t="s">
        <v>15</v>
      </c>
      <c r="F709" s="5" t="s">
        <v>187</v>
      </c>
      <c r="G709" s="5" t="s">
        <v>187</v>
      </c>
      <c r="H709" s="12"/>
      <c r="I709" s="12" t="s">
        <v>225</v>
      </c>
      <c r="J709" s="12" t="s">
        <v>189</v>
      </c>
      <c r="K709" s="13">
        <v>186.76315</v>
      </c>
      <c r="L709" s="14">
        <v>2.37249305408463</v>
      </c>
      <c r="M709" s="14"/>
      <c r="N709" s="13"/>
      <c r="O709" s="14"/>
      <c r="P709" s="14"/>
      <c r="Q709" s="13"/>
      <c r="R709" s="14"/>
      <c r="S709" s="14"/>
      <c r="T709" s="13"/>
      <c r="U709" s="14"/>
      <c r="V709" s="14"/>
      <c r="W709" s="5" t="s">
        <v>213</v>
      </c>
      <c r="X709" s="5" t="s">
        <v>214</v>
      </c>
      <c r="Y709" s="6"/>
      <c r="Z709" s="12"/>
      <c r="AA709" s="15"/>
    </row>
    <row r="710" spans="2:27" s="3" customFormat="1" ht="12">
      <c r="B710" s="12" t="s">
        <v>135</v>
      </c>
      <c r="C710" s="5" t="s">
        <v>38</v>
      </c>
      <c r="D710" s="5" t="s">
        <v>29</v>
      </c>
      <c r="E710" s="5" t="s">
        <v>15</v>
      </c>
      <c r="F710" s="5" t="s">
        <v>187</v>
      </c>
      <c r="G710" s="5" t="s">
        <v>187</v>
      </c>
      <c r="H710" s="12"/>
      <c r="I710" s="12" t="s">
        <v>226</v>
      </c>
      <c r="J710" s="12" t="s">
        <v>190</v>
      </c>
      <c r="K710" s="13"/>
      <c r="L710" s="14"/>
      <c r="M710" s="14"/>
      <c r="N710" s="13">
        <v>3210</v>
      </c>
      <c r="O710" s="14">
        <v>44.1375</v>
      </c>
      <c r="P710" s="14"/>
      <c r="Q710" s="13">
        <v>10700</v>
      </c>
      <c r="R710" s="14">
        <v>147.125</v>
      </c>
      <c r="S710" s="14"/>
      <c r="T710" s="13">
        <v>12840</v>
      </c>
      <c r="U710" s="14">
        <v>176.55</v>
      </c>
      <c r="V710" s="14"/>
      <c r="W710" s="5" t="s">
        <v>220</v>
      </c>
      <c r="X710" s="5" t="s">
        <v>214</v>
      </c>
      <c r="Y710" s="6"/>
      <c r="Z710" s="12"/>
      <c r="AA710" s="15"/>
    </row>
    <row r="711" spans="2:27" s="3" customFormat="1" ht="12">
      <c r="B711" s="12" t="s">
        <v>135</v>
      </c>
      <c r="C711" s="5" t="s">
        <v>38</v>
      </c>
      <c r="D711" s="5" t="s">
        <v>29</v>
      </c>
      <c r="E711" s="5" t="s">
        <v>12</v>
      </c>
      <c r="F711" s="7" t="s">
        <v>26</v>
      </c>
      <c r="G711" s="7" t="s">
        <v>26</v>
      </c>
      <c r="H711" s="12"/>
      <c r="I711" s="12" t="s">
        <v>26</v>
      </c>
      <c r="J711" s="12" t="s">
        <v>228</v>
      </c>
      <c r="K711" s="13">
        <v>982.829376</v>
      </c>
      <c r="L711" s="14"/>
      <c r="M711" s="14"/>
      <c r="N711" s="13"/>
      <c r="O711" s="14"/>
      <c r="P711" s="14"/>
      <c r="Q711" s="13"/>
      <c r="R711" s="14"/>
      <c r="S711" s="14"/>
      <c r="T711" s="13"/>
      <c r="U711" s="4"/>
      <c r="V711" s="14"/>
      <c r="W711" s="5" t="s">
        <v>220</v>
      </c>
      <c r="X711" s="5" t="s">
        <v>205</v>
      </c>
      <c r="Y711" s="6"/>
      <c r="Z711" s="12"/>
      <c r="AA711" s="15"/>
    </row>
    <row r="712" spans="2:25" s="3" customFormat="1" ht="12">
      <c r="B712" s="12" t="s">
        <v>135</v>
      </c>
      <c r="C712" s="5" t="s">
        <v>38</v>
      </c>
      <c r="D712" s="5" t="s">
        <v>29</v>
      </c>
      <c r="E712" s="5" t="s">
        <v>21</v>
      </c>
      <c r="F712" s="7" t="s">
        <v>26</v>
      </c>
      <c r="G712" s="7" t="s">
        <v>26</v>
      </c>
      <c r="H712" s="12"/>
      <c r="I712" s="12" t="s">
        <v>26</v>
      </c>
      <c r="J712" s="12" t="s">
        <v>222</v>
      </c>
      <c r="K712" s="13"/>
      <c r="L712" s="14"/>
      <c r="M712" s="14"/>
      <c r="N712" s="13">
        <v>107</v>
      </c>
      <c r="O712" s="14"/>
      <c r="P712" s="14"/>
      <c r="Q712" s="13"/>
      <c r="R712" s="14"/>
      <c r="S712" s="14"/>
      <c r="T712" s="13"/>
      <c r="U712" s="4"/>
      <c r="V712" s="14"/>
      <c r="W712" s="5" t="s">
        <v>220</v>
      </c>
      <c r="X712" s="5" t="s">
        <v>205</v>
      </c>
      <c r="Y712" s="6"/>
    </row>
    <row r="713" spans="1:27" s="3" customFormat="1" ht="12">
      <c r="A713" s="3" t="s">
        <v>240</v>
      </c>
      <c r="B713" s="12" t="s">
        <v>136</v>
      </c>
      <c r="C713" s="5" t="s">
        <v>35</v>
      </c>
      <c r="D713" s="5" t="s">
        <v>2</v>
      </c>
      <c r="E713" s="5" t="s">
        <v>15</v>
      </c>
      <c r="F713" s="5" t="s">
        <v>187</v>
      </c>
      <c r="G713" s="5" t="s">
        <v>13</v>
      </c>
      <c r="H713" s="12" t="s">
        <v>151</v>
      </c>
      <c r="I713" s="12"/>
      <c r="J713" s="12" t="s">
        <v>241</v>
      </c>
      <c r="K713" s="13">
        <v>29.975</v>
      </c>
      <c r="L713" s="14">
        <v>0.027117169373549885</v>
      </c>
      <c r="M713" s="14">
        <v>0</v>
      </c>
      <c r="N713" s="13">
        <v>15.173</v>
      </c>
      <c r="O713" s="14">
        <v>0.01</v>
      </c>
      <c r="P713" s="14">
        <v>0</v>
      </c>
      <c r="Q713" s="13">
        <v>0</v>
      </c>
      <c r="R713" s="14">
        <v>0</v>
      </c>
      <c r="S713" s="14">
        <v>0</v>
      </c>
      <c r="T713" s="13">
        <v>0</v>
      </c>
      <c r="U713" s="14">
        <v>0</v>
      </c>
      <c r="V713" s="14">
        <v>0</v>
      </c>
      <c r="W713" s="5" t="s">
        <v>213</v>
      </c>
      <c r="X713" s="5" t="s">
        <v>214</v>
      </c>
      <c r="Y713" s="6" t="s">
        <v>151</v>
      </c>
      <c r="Z713" s="12" t="s">
        <v>331</v>
      </c>
      <c r="AA713" s="15"/>
    </row>
    <row r="714" spans="1:27" s="3" customFormat="1" ht="12">
      <c r="A714" s="3" t="s">
        <v>190</v>
      </c>
      <c r="B714" s="12" t="s">
        <v>136</v>
      </c>
      <c r="C714" s="5" t="s">
        <v>35</v>
      </c>
      <c r="D714" s="5" t="s">
        <v>2</v>
      </c>
      <c r="E714" s="5" t="s">
        <v>15</v>
      </c>
      <c r="F714" s="5" t="s">
        <v>187</v>
      </c>
      <c r="G714" s="5" t="s">
        <v>13</v>
      </c>
      <c r="H714" s="12" t="s">
        <v>151</v>
      </c>
      <c r="I714" s="12"/>
      <c r="J714" s="12" t="s">
        <v>248</v>
      </c>
      <c r="K714" s="13">
        <v>0</v>
      </c>
      <c r="L714" s="14">
        <v>0</v>
      </c>
      <c r="M714" s="14">
        <v>0</v>
      </c>
      <c r="N714" s="13">
        <v>0</v>
      </c>
      <c r="O714" s="14">
        <v>0</v>
      </c>
      <c r="P714" s="14">
        <v>0</v>
      </c>
      <c r="Q714" s="13">
        <f>(30560/1000)*1.075</f>
        <v>32.852</v>
      </c>
      <c r="R714" s="14">
        <v>0.02</v>
      </c>
      <c r="S714" s="14">
        <v>0</v>
      </c>
      <c r="T714" s="13">
        <f>(45840/1000)*1.075</f>
        <v>49.278</v>
      </c>
      <c r="U714" s="14">
        <v>0.03</v>
      </c>
      <c r="V714" s="14">
        <v>0</v>
      </c>
      <c r="W714" s="5" t="s">
        <v>220</v>
      </c>
      <c r="X714" s="5" t="s">
        <v>214</v>
      </c>
      <c r="Y714" s="6" t="s">
        <v>151</v>
      </c>
      <c r="Z714" s="12" t="s">
        <v>332</v>
      </c>
      <c r="AA714" s="15"/>
    </row>
    <row r="715" spans="2:27" s="3" customFormat="1" ht="12">
      <c r="B715" s="12" t="s">
        <v>136</v>
      </c>
      <c r="C715" s="5" t="s">
        <v>30</v>
      </c>
      <c r="D715" s="5" t="s">
        <v>2</v>
      </c>
      <c r="E715" s="5" t="s">
        <v>15</v>
      </c>
      <c r="F715" s="5" t="s">
        <v>187</v>
      </c>
      <c r="G715" s="7" t="s">
        <v>13</v>
      </c>
      <c r="H715" s="12"/>
      <c r="I715" s="12" t="s">
        <v>364</v>
      </c>
      <c r="J715" s="12" t="s">
        <v>756</v>
      </c>
      <c r="K715" s="13">
        <v>46.33</v>
      </c>
      <c r="L715" s="14">
        <v>0.0404292343387471</v>
      </c>
      <c r="M715" s="14"/>
      <c r="N715" s="13">
        <v>23.594</v>
      </c>
      <c r="O715" s="14">
        <v>0.020589327146171697</v>
      </c>
      <c r="P715" s="14"/>
      <c r="Q715" s="13"/>
      <c r="R715" s="14"/>
      <c r="S715" s="14"/>
      <c r="T715" s="13"/>
      <c r="U715" s="14"/>
      <c r="V715" s="14"/>
      <c r="W715" s="5" t="s">
        <v>213</v>
      </c>
      <c r="X715" s="5" t="s">
        <v>214</v>
      </c>
      <c r="Y715" s="6"/>
      <c r="Z715" s="12" t="s">
        <v>757</v>
      </c>
      <c r="AA715" s="15"/>
    </row>
    <row r="716" spans="2:27" s="3" customFormat="1" ht="12">
      <c r="B716" s="12" t="s">
        <v>136</v>
      </c>
      <c r="C716" s="5" t="s">
        <v>30</v>
      </c>
      <c r="D716" s="5" t="s">
        <v>2</v>
      </c>
      <c r="E716" s="5" t="s">
        <v>20</v>
      </c>
      <c r="F716" s="5" t="s">
        <v>187</v>
      </c>
      <c r="G716" s="5" t="s">
        <v>13</v>
      </c>
      <c r="H716" s="12"/>
      <c r="I716" s="12" t="s">
        <v>362</v>
      </c>
      <c r="J716" s="12"/>
      <c r="K716" s="13"/>
      <c r="L716" s="14"/>
      <c r="M716" s="14"/>
      <c r="N716" s="13">
        <v>113</v>
      </c>
      <c r="O716" s="14"/>
      <c r="P716" s="14"/>
      <c r="Q716" s="13"/>
      <c r="R716" s="14"/>
      <c r="S716" s="14"/>
      <c r="T716" s="13"/>
      <c r="U716" s="14"/>
      <c r="V716" s="14"/>
      <c r="W716" s="5" t="s">
        <v>220</v>
      </c>
      <c r="X716" s="5" t="s">
        <v>214</v>
      </c>
      <c r="Y716" s="6"/>
      <c r="Z716" s="12" t="s">
        <v>758</v>
      </c>
      <c r="AA716" s="15"/>
    </row>
    <row r="717" spans="2:27" s="3" customFormat="1" ht="12">
      <c r="B717" s="12" t="s">
        <v>136</v>
      </c>
      <c r="C717" s="5" t="s">
        <v>30</v>
      </c>
      <c r="D717" s="5" t="s">
        <v>2</v>
      </c>
      <c r="E717" s="5" t="s">
        <v>21</v>
      </c>
      <c r="F717" s="5" t="s">
        <v>187</v>
      </c>
      <c r="G717" s="5" t="s">
        <v>13</v>
      </c>
      <c r="H717" s="12"/>
      <c r="I717" s="12" t="s">
        <v>376</v>
      </c>
      <c r="J717" s="12" t="s">
        <v>759</v>
      </c>
      <c r="K717" s="13">
        <v>33.9</v>
      </c>
      <c r="L717" s="14"/>
      <c r="M717" s="14"/>
      <c r="N717" s="13"/>
      <c r="O717" s="14"/>
      <c r="P717" s="14"/>
      <c r="Q717" s="13"/>
      <c r="R717" s="14"/>
      <c r="S717" s="14"/>
      <c r="T717" s="13"/>
      <c r="U717" s="14"/>
      <c r="V717" s="14"/>
      <c r="W717" s="5" t="s">
        <v>220</v>
      </c>
      <c r="X717" s="5" t="s">
        <v>205</v>
      </c>
      <c r="Y717" s="6"/>
      <c r="Z717" s="12" t="s">
        <v>363</v>
      </c>
      <c r="AA717" s="15"/>
    </row>
    <row r="718" spans="2:27" s="3" customFormat="1" ht="12">
      <c r="B718" s="12" t="s">
        <v>136</v>
      </c>
      <c r="C718" s="5" t="s">
        <v>30</v>
      </c>
      <c r="D718" s="5" t="s">
        <v>2</v>
      </c>
      <c r="E718" s="5" t="s">
        <v>15</v>
      </c>
      <c r="F718" s="5" t="s">
        <v>187</v>
      </c>
      <c r="G718" s="5" t="s">
        <v>13</v>
      </c>
      <c r="H718" s="12"/>
      <c r="I718" s="12" t="s">
        <v>347</v>
      </c>
      <c r="J718" s="12" t="s">
        <v>760</v>
      </c>
      <c r="K718" s="13"/>
      <c r="L718" s="14"/>
      <c r="M718" s="14"/>
      <c r="N718" s="13"/>
      <c r="O718" s="14"/>
      <c r="P718" s="14"/>
      <c r="Q718" s="13">
        <v>51.799</v>
      </c>
      <c r="R718" s="14">
        <v>0.026</v>
      </c>
      <c r="S718" s="14"/>
      <c r="T718" s="13">
        <v>77.699</v>
      </c>
      <c r="U718" s="14">
        <v>0.04</v>
      </c>
      <c r="V718" s="14"/>
      <c r="W718" s="5" t="s">
        <v>220</v>
      </c>
      <c r="X718" s="5" t="s">
        <v>214</v>
      </c>
      <c r="Y718" s="6"/>
      <c r="Z718" s="12" t="s">
        <v>402</v>
      </c>
      <c r="AA718" s="15"/>
    </row>
    <row r="719" spans="2:27" s="3" customFormat="1" ht="12">
      <c r="B719" s="12" t="s">
        <v>136</v>
      </c>
      <c r="C719" s="5" t="s">
        <v>30</v>
      </c>
      <c r="D719" s="5" t="s">
        <v>2</v>
      </c>
      <c r="E719" s="5" t="s">
        <v>12</v>
      </c>
      <c r="F719" s="7" t="s">
        <v>26</v>
      </c>
      <c r="G719" s="7" t="s">
        <v>26</v>
      </c>
      <c r="H719" s="12"/>
      <c r="I719" s="12" t="s">
        <v>339</v>
      </c>
      <c r="J719" s="12" t="s">
        <v>761</v>
      </c>
      <c r="K719" s="13"/>
      <c r="L719" s="14"/>
      <c r="M719" s="14"/>
      <c r="N719" s="13"/>
      <c r="O719" s="14"/>
      <c r="P719" s="14"/>
      <c r="Q719" s="13">
        <v>180</v>
      </c>
      <c r="R719" s="14"/>
      <c r="S719" s="14"/>
      <c r="T719" s="13"/>
      <c r="U719" s="14"/>
      <c r="V719" s="14"/>
      <c r="W719" s="5" t="s">
        <v>220</v>
      </c>
      <c r="X719" s="5" t="s">
        <v>205</v>
      </c>
      <c r="Y719" s="6"/>
      <c r="Z719" s="12" t="s">
        <v>352</v>
      </c>
      <c r="AA719" s="15"/>
    </row>
    <row r="720" spans="2:27" s="3" customFormat="1" ht="12">
      <c r="B720" s="12" t="s">
        <v>136</v>
      </c>
      <c r="C720" s="5" t="s">
        <v>30</v>
      </c>
      <c r="D720" s="5" t="s">
        <v>2</v>
      </c>
      <c r="E720" s="5" t="s">
        <v>21</v>
      </c>
      <c r="F720" s="5" t="s">
        <v>218</v>
      </c>
      <c r="G720" s="5" t="s">
        <v>218</v>
      </c>
      <c r="H720" s="12"/>
      <c r="I720" s="12" t="s">
        <v>342</v>
      </c>
      <c r="J720" s="12" t="s">
        <v>762</v>
      </c>
      <c r="K720" s="13">
        <v>113</v>
      </c>
      <c r="L720" s="14"/>
      <c r="M720" s="14"/>
      <c r="N720" s="13"/>
      <c r="O720" s="14"/>
      <c r="P720" s="14"/>
      <c r="Q720" s="13"/>
      <c r="R720" s="14"/>
      <c r="S720" s="14"/>
      <c r="T720" s="13"/>
      <c r="U720" s="14"/>
      <c r="V720" s="14"/>
      <c r="W720" s="5" t="s">
        <v>220</v>
      </c>
      <c r="X720" s="5" t="s">
        <v>205</v>
      </c>
      <c r="Y720" s="6"/>
      <c r="Z720" s="12" t="s">
        <v>763</v>
      </c>
      <c r="AA720" s="15"/>
    </row>
    <row r="721" spans="2:27" s="3" customFormat="1" ht="12">
      <c r="B721" s="12" t="s">
        <v>137</v>
      </c>
      <c r="C721" s="5" t="s">
        <v>30</v>
      </c>
      <c r="D721" s="5" t="s">
        <v>29</v>
      </c>
      <c r="E721" s="5" t="s">
        <v>15</v>
      </c>
      <c r="F721" s="5" t="s">
        <v>187</v>
      </c>
      <c r="G721" s="5" t="s">
        <v>187</v>
      </c>
      <c r="H721" s="12"/>
      <c r="I721" s="12" t="s">
        <v>364</v>
      </c>
      <c r="J721" s="12" t="s">
        <v>764</v>
      </c>
      <c r="K721" s="13"/>
      <c r="L721" s="14"/>
      <c r="M721" s="14"/>
      <c r="N721" s="13"/>
      <c r="O721" s="14"/>
      <c r="P721" s="14"/>
      <c r="Q721" s="13">
        <v>236.1</v>
      </c>
      <c r="R721" s="14">
        <v>2.3333333333333335</v>
      </c>
      <c r="S721" s="14"/>
      <c r="T721" s="13">
        <v>410.364</v>
      </c>
      <c r="U721" s="14">
        <v>4.06</v>
      </c>
      <c r="V721" s="14"/>
      <c r="W721" s="5" t="s">
        <v>213</v>
      </c>
      <c r="X721" s="5" t="s">
        <v>214</v>
      </c>
      <c r="Y721" s="6"/>
      <c r="Z721" s="12" t="s">
        <v>373</v>
      </c>
      <c r="AA721" s="15"/>
    </row>
    <row r="722" spans="2:27" s="3" customFormat="1" ht="12">
      <c r="B722" s="12" t="s">
        <v>137</v>
      </c>
      <c r="C722" s="5" t="s">
        <v>30</v>
      </c>
      <c r="D722" s="5" t="s">
        <v>29</v>
      </c>
      <c r="E722" s="5" t="s">
        <v>12</v>
      </c>
      <c r="F722" s="7" t="s">
        <v>26</v>
      </c>
      <c r="G722" s="7" t="s">
        <v>26</v>
      </c>
      <c r="H722" s="12"/>
      <c r="I722" s="12" t="s">
        <v>339</v>
      </c>
      <c r="J722" s="12" t="s">
        <v>765</v>
      </c>
      <c r="K722" s="13"/>
      <c r="L722" s="14"/>
      <c r="M722" s="14"/>
      <c r="N722" s="13"/>
      <c r="O722" s="14"/>
      <c r="P722" s="14"/>
      <c r="Q722" s="13">
        <v>180</v>
      </c>
      <c r="R722" s="14"/>
      <c r="S722" s="14"/>
      <c r="T722" s="13"/>
      <c r="U722" s="14"/>
      <c r="V722" s="14"/>
      <c r="W722" s="5" t="s">
        <v>220</v>
      </c>
      <c r="X722" s="5" t="s">
        <v>205</v>
      </c>
      <c r="Y722" s="6"/>
      <c r="Z722" s="12" t="s">
        <v>352</v>
      </c>
      <c r="AA722" s="15"/>
    </row>
    <row r="723" spans="2:27" s="3" customFormat="1" ht="12">
      <c r="B723" s="12" t="s">
        <v>137</v>
      </c>
      <c r="C723" s="5" t="s">
        <v>30</v>
      </c>
      <c r="D723" s="5" t="s">
        <v>29</v>
      </c>
      <c r="E723" s="5" t="s">
        <v>191</v>
      </c>
      <c r="F723" s="5" t="s">
        <v>218</v>
      </c>
      <c r="G723" s="5" t="s">
        <v>218</v>
      </c>
      <c r="H723" s="12"/>
      <c r="I723" s="12" t="s">
        <v>350</v>
      </c>
      <c r="J723" s="12" t="s">
        <v>766</v>
      </c>
      <c r="K723" s="13">
        <v>122.04</v>
      </c>
      <c r="L723" s="14"/>
      <c r="M723" s="14"/>
      <c r="N723" s="13"/>
      <c r="O723" s="14"/>
      <c r="P723" s="14"/>
      <c r="Q723" s="13"/>
      <c r="R723" s="14"/>
      <c r="S723" s="14"/>
      <c r="T723" s="13">
        <v>122.04</v>
      </c>
      <c r="U723" s="14"/>
      <c r="V723" s="14"/>
      <c r="W723" s="5" t="s">
        <v>220</v>
      </c>
      <c r="X723" s="5" t="s">
        <v>214</v>
      </c>
      <c r="Y723" s="6"/>
      <c r="Z723" s="12" t="s">
        <v>545</v>
      </c>
      <c r="AA723" s="15"/>
    </row>
    <row r="724" spans="2:27" s="3" customFormat="1" ht="12">
      <c r="B724" s="12" t="s">
        <v>137</v>
      </c>
      <c r="C724" s="7" t="s">
        <v>31</v>
      </c>
      <c r="D724" s="5" t="s">
        <v>29</v>
      </c>
      <c r="E724" s="5" t="s">
        <v>15</v>
      </c>
      <c r="F724" s="5" t="s">
        <v>187</v>
      </c>
      <c r="G724" s="7" t="s">
        <v>13</v>
      </c>
      <c r="H724" s="16"/>
      <c r="I724" s="8" t="s">
        <v>14</v>
      </c>
      <c r="J724" s="16" t="s">
        <v>796</v>
      </c>
      <c r="K724" s="9">
        <v>0</v>
      </c>
      <c r="L724" s="10">
        <v>0</v>
      </c>
      <c r="M724" s="10"/>
      <c r="N724" s="9">
        <v>0</v>
      </c>
      <c r="O724" s="10">
        <v>0</v>
      </c>
      <c r="P724" s="10"/>
      <c r="Q724" s="9">
        <v>0</v>
      </c>
      <c r="R724" s="10">
        <v>0</v>
      </c>
      <c r="S724" s="10"/>
      <c r="T724" s="9">
        <v>288.9</v>
      </c>
      <c r="U724" s="10">
        <v>3</v>
      </c>
      <c r="V724" s="10"/>
      <c r="W724" s="7" t="s">
        <v>213</v>
      </c>
      <c r="X724" s="7" t="s">
        <v>214</v>
      </c>
      <c r="Y724" s="8"/>
      <c r="Z724" s="8" t="s">
        <v>797</v>
      </c>
      <c r="AA724" s="8"/>
    </row>
    <row r="725" spans="2:27" s="3" customFormat="1" ht="12">
      <c r="B725" s="12" t="s">
        <v>137</v>
      </c>
      <c r="C725" s="7" t="s">
        <v>31</v>
      </c>
      <c r="D725" s="5" t="s">
        <v>29</v>
      </c>
      <c r="E725" s="5" t="s">
        <v>191</v>
      </c>
      <c r="F725" s="5" t="s">
        <v>218</v>
      </c>
      <c r="G725" s="5" t="s">
        <v>218</v>
      </c>
      <c r="H725" s="16"/>
      <c r="I725" s="8" t="s">
        <v>14</v>
      </c>
      <c r="J725" s="16" t="s">
        <v>805</v>
      </c>
      <c r="K725" s="9">
        <v>47.088</v>
      </c>
      <c r="L725" s="10">
        <v>0</v>
      </c>
      <c r="M725" s="10">
        <v>4.67328</v>
      </c>
      <c r="N725" s="9">
        <v>0</v>
      </c>
      <c r="O725" s="10">
        <v>0</v>
      </c>
      <c r="P725" s="10">
        <v>0</v>
      </c>
      <c r="Q725" s="9">
        <v>0</v>
      </c>
      <c r="R725" s="10">
        <v>0</v>
      </c>
      <c r="S725" s="10">
        <v>0</v>
      </c>
      <c r="T725" s="9">
        <v>109.872</v>
      </c>
      <c r="U725" s="10">
        <v>0</v>
      </c>
      <c r="V725" s="10">
        <v>10.90432</v>
      </c>
      <c r="W725" s="7" t="s">
        <v>220</v>
      </c>
      <c r="X725" s="7" t="s">
        <v>214</v>
      </c>
      <c r="Y725" s="8"/>
      <c r="Z725" s="8" t="s">
        <v>797</v>
      </c>
      <c r="AA725" s="8" t="s">
        <v>850</v>
      </c>
    </row>
    <row r="726" spans="2:27" s="3" customFormat="1" ht="12">
      <c r="B726" s="12" t="s">
        <v>138</v>
      </c>
      <c r="C726" s="5" t="s">
        <v>30</v>
      </c>
      <c r="D726" s="5" t="s">
        <v>2</v>
      </c>
      <c r="E726" s="5" t="s">
        <v>15</v>
      </c>
      <c r="F726" s="5" t="s">
        <v>187</v>
      </c>
      <c r="G726" s="7" t="s">
        <v>13</v>
      </c>
      <c r="H726" s="12"/>
      <c r="I726" s="12" t="s">
        <v>364</v>
      </c>
      <c r="J726" s="12" t="s">
        <v>767</v>
      </c>
      <c r="K726" s="13"/>
      <c r="L726" s="14"/>
      <c r="M726" s="14"/>
      <c r="N726" s="13">
        <v>134.47</v>
      </c>
      <c r="O726" s="14">
        <v>0.03</v>
      </c>
      <c r="P726" s="14"/>
      <c r="Q726" s="13"/>
      <c r="R726" s="14"/>
      <c r="S726" s="14"/>
      <c r="T726" s="13">
        <v>25.143</v>
      </c>
      <c r="U726" s="14">
        <v>0.01</v>
      </c>
      <c r="V726" s="14"/>
      <c r="W726" s="5" t="s">
        <v>213</v>
      </c>
      <c r="X726" s="5" t="s">
        <v>214</v>
      </c>
      <c r="Y726" s="6"/>
      <c r="Z726" s="12" t="s">
        <v>373</v>
      </c>
      <c r="AA726" s="15"/>
    </row>
    <row r="727" spans="2:27" s="3" customFormat="1" ht="12">
      <c r="B727" s="12" t="s">
        <v>138</v>
      </c>
      <c r="C727" s="5" t="s">
        <v>30</v>
      </c>
      <c r="D727" s="5" t="s">
        <v>2</v>
      </c>
      <c r="E727" s="5" t="s">
        <v>20</v>
      </c>
      <c r="F727" s="5" t="s">
        <v>187</v>
      </c>
      <c r="G727" s="5" t="s">
        <v>13</v>
      </c>
      <c r="H727" s="12"/>
      <c r="I727" s="12" t="s">
        <v>362</v>
      </c>
      <c r="J727" s="12"/>
      <c r="K727" s="13"/>
      <c r="L727" s="14"/>
      <c r="M727" s="14"/>
      <c r="N727" s="13">
        <v>113</v>
      </c>
      <c r="O727" s="14"/>
      <c r="P727" s="14"/>
      <c r="Q727" s="13"/>
      <c r="R727" s="14"/>
      <c r="S727" s="14"/>
      <c r="T727" s="13"/>
      <c r="U727" s="14"/>
      <c r="V727" s="14"/>
      <c r="W727" s="5" t="s">
        <v>220</v>
      </c>
      <c r="X727" s="5" t="s">
        <v>214</v>
      </c>
      <c r="Y727" s="6"/>
      <c r="Z727" s="12" t="s">
        <v>363</v>
      </c>
      <c r="AA727" s="15"/>
    </row>
    <row r="728" spans="2:27" s="3" customFormat="1" ht="12">
      <c r="B728" s="12" t="s">
        <v>138</v>
      </c>
      <c r="C728" s="5" t="s">
        <v>30</v>
      </c>
      <c r="D728" s="5" t="s">
        <v>2</v>
      </c>
      <c r="E728" s="5" t="s">
        <v>12</v>
      </c>
      <c r="F728" s="7" t="s">
        <v>26</v>
      </c>
      <c r="G728" s="7" t="s">
        <v>26</v>
      </c>
      <c r="H728" s="12"/>
      <c r="I728" s="12" t="s">
        <v>339</v>
      </c>
      <c r="J728" s="12" t="s">
        <v>768</v>
      </c>
      <c r="K728" s="13"/>
      <c r="L728" s="14"/>
      <c r="M728" s="14"/>
      <c r="N728" s="13"/>
      <c r="O728" s="14"/>
      <c r="P728" s="14"/>
      <c r="Q728" s="13">
        <v>180</v>
      </c>
      <c r="R728" s="14"/>
      <c r="S728" s="14"/>
      <c r="T728" s="13"/>
      <c r="U728" s="14"/>
      <c r="V728" s="14"/>
      <c r="W728" s="5" t="s">
        <v>220</v>
      </c>
      <c r="X728" s="5" t="s">
        <v>205</v>
      </c>
      <c r="Y728" s="6"/>
      <c r="Z728" s="12" t="s">
        <v>429</v>
      </c>
      <c r="AA728" s="15"/>
    </row>
    <row r="729" spans="2:27" s="3" customFormat="1" ht="12">
      <c r="B729" s="12" t="s">
        <v>138</v>
      </c>
      <c r="C729" s="5" t="s">
        <v>30</v>
      </c>
      <c r="D729" s="5" t="s">
        <v>2</v>
      </c>
      <c r="E729" s="5" t="s">
        <v>191</v>
      </c>
      <c r="F729" s="5" t="s">
        <v>218</v>
      </c>
      <c r="G729" s="5" t="s">
        <v>218</v>
      </c>
      <c r="H729" s="12"/>
      <c r="I729" s="12" t="s">
        <v>350</v>
      </c>
      <c r="J729" s="12" t="s">
        <v>769</v>
      </c>
      <c r="K729" s="13">
        <v>76.275</v>
      </c>
      <c r="L729" s="14"/>
      <c r="M729" s="14"/>
      <c r="N729" s="13"/>
      <c r="O729" s="14"/>
      <c r="P729" s="14"/>
      <c r="Q729" s="13"/>
      <c r="R729" s="14"/>
      <c r="S729" s="14"/>
      <c r="T729" s="13">
        <v>76.275</v>
      </c>
      <c r="U729" s="14"/>
      <c r="V729" s="14"/>
      <c r="W729" s="5" t="s">
        <v>220</v>
      </c>
      <c r="X729" s="5" t="s">
        <v>214</v>
      </c>
      <c r="Y729" s="6"/>
      <c r="Z729" s="12" t="s">
        <v>426</v>
      </c>
      <c r="AA729" s="15"/>
    </row>
    <row r="730" spans="1:27" s="3" customFormat="1" ht="12">
      <c r="A730" s="3" t="s">
        <v>240</v>
      </c>
      <c r="B730" s="12" t="s">
        <v>139</v>
      </c>
      <c r="C730" s="5" t="s">
        <v>35</v>
      </c>
      <c r="D730" s="5" t="s">
        <v>29</v>
      </c>
      <c r="E730" s="5" t="s">
        <v>15</v>
      </c>
      <c r="F730" s="5" t="s">
        <v>187</v>
      </c>
      <c r="G730" s="5" t="s">
        <v>13</v>
      </c>
      <c r="H730" s="12" t="s">
        <v>151</v>
      </c>
      <c r="I730" s="12"/>
      <c r="J730" s="12" t="s">
        <v>241</v>
      </c>
      <c r="K730" s="13">
        <v>0</v>
      </c>
      <c r="L730" s="14">
        <v>0</v>
      </c>
      <c r="M730" s="14">
        <v>0</v>
      </c>
      <c r="N730" s="13">
        <v>0</v>
      </c>
      <c r="O730" s="14">
        <v>0</v>
      </c>
      <c r="P730" s="14">
        <v>0</v>
      </c>
      <c r="Q730" s="13">
        <v>355.779</v>
      </c>
      <c r="R730" s="14">
        <v>5.66</v>
      </c>
      <c r="S730" s="14">
        <v>0</v>
      </c>
      <c r="T730" s="13">
        <v>177.89</v>
      </c>
      <c r="U730" s="14">
        <v>2.83</v>
      </c>
      <c r="V730" s="14">
        <v>0</v>
      </c>
      <c r="W730" s="5" t="s">
        <v>213</v>
      </c>
      <c r="X730" s="5" t="s">
        <v>214</v>
      </c>
      <c r="Y730" s="6" t="s">
        <v>151</v>
      </c>
      <c r="Z730" s="12"/>
      <c r="AA730" s="15"/>
    </row>
    <row r="731" spans="1:27" s="3" customFormat="1" ht="12">
      <c r="A731" s="3" t="s">
        <v>12</v>
      </c>
      <c r="B731" s="12" t="s">
        <v>139</v>
      </c>
      <c r="C731" s="5" t="s">
        <v>35</v>
      </c>
      <c r="D731" s="5" t="s">
        <v>29</v>
      </c>
      <c r="E731" s="5" t="s">
        <v>12</v>
      </c>
      <c r="F731" s="7" t="s">
        <v>26</v>
      </c>
      <c r="G731" s="7" t="s">
        <v>26</v>
      </c>
      <c r="H731" s="12" t="s">
        <v>151</v>
      </c>
      <c r="I731" s="12"/>
      <c r="J731" s="12" t="s">
        <v>250</v>
      </c>
      <c r="K731" s="13">
        <v>0</v>
      </c>
      <c r="L731" s="14">
        <v>0</v>
      </c>
      <c r="M731" s="14">
        <v>0</v>
      </c>
      <c r="N731" s="13">
        <v>0</v>
      </c>
      <c r="O731" s="14">
        <v>0</v>
      </c>
      <c r="P731" s="14">
        <v>0</v>
      </c>
      <c r="Q731" s="13">
        <v>192.6</v>
      </c>
      <c r="R731" s="14">
        <v>0</v>
      </c>
      <c r="S731" s="14">
        <v>0</v>
      </c>
      <c r="T731" s="13">
        <v>0</v>
      </c>
      <c r="U731" s="14">
        <v>0</v>
      </c>
      <c r="V731" s="14">
        <v>0</v>
      </c>
      <c r="W731" s="5" t="s">
        <v>220</v>
      </c>
      <c r="X731" s="5" t="s">
        <v>205</v>
      </c>
      <c r="Y731" s="6" t="s">
        <v>151</v>
      </c>
      <c r="Z731" s="12"/>
      <c r="AA731" s="15"/>
    </row>
    <row r="732" spans="1:27" s="3" customFormat="1" ht="12">
      <c r="A732" s="3" t="s">
        <v>242</v>
      </c>
      <c r="B732" s="12" t="s">
        <v>139</v>
      </c>
      <c r="C732" s="5" t="s">
        <v>35</v>
      </c>
      <c r="D732" s="5" t="s">
        <v>29</v>
      </c>
      <c r="E732" s="5" t="s">
        <v>191</v>
      </c>
      <c r="F732" s="5" t="s">
        <v>218</v>
      </c>
      <c r="G732" s="5" t="s">
        <v>218</v>
      </c>
      <c r="H732" s="12" t="s">
        <v>151</v>
      </c>
      <c r="I732" s="12"/>
      <c r="J732" s="12" t="s">
        <v>243</v>
      </c>
      <c r="K732" s="13">
        <v>0</v>
      </c>
      <c r="L732" s="14">
        <v>0</v>
      </c>
      <c r="M732" s="14">
        <v>0</v>
      </c>
      <c r="N732" s="13">
        <v>0</v>
      </c>
      <c r="O732" s="14">
        <v>0</v>
      </c>
      <c r="P732" s="14">
        <v>0</v>
      </c>
      <c r="Q732" s="13">
        <v>550.856</v>
      </c>
      <c r="R732" s="14">
        <v>0</v>
      </c>
      <c r="S732" s="14">
        <f>(Q732/1.07)/5.1</f>
        <v>100.94484148799707</v>
      </c>
      <c r="T732" s="13">
        <f>126013/1000</f>
        <v>126.013</v>
      </c>
      <c r="U732" s="14">
        <v>0</v>
      </c>
      <c r="V732" s="14">
        <v>0</v>
      </c>
      <c r="W732" s="5" t="s">
        <v>220</v>
      </c>
      <c r="X732" s="5" t="s">
        <v>214</v>
      </c>
      <c r="Y732" s="6" t="s">
        <v>151</v>
      </c>
      <c r="Z732" s="12" t="s">
        <v>278</v>
      </c>
      <c r="AA732" s="15"/>
    </row>
    <row r="733" spans="1:27" s="3" customFormat="1" ht="12">
      <c r="A733" s="3" t="s">
        <v>288</v>
      </c>
      <c r="B733" s="12" t="s">
        <v>139</v>
      </c>
      <c r="C733" s="5" t="s">
        <v>35</v>
      </c>
      <c r="D733" s="5" t="s">
        <v>29</v>
      </c>
      <c r="E733" s="5" t="s">
        <v>18</v>
      </c>
      <c r="F733" s="7" t="s">
        <v>26</v>
      </c>
      <c r="G733" s="7" t="s">
        <v>26</v>
      </c>
      <c r="H733" s="12" t="s">
        <v>151</v>
      </c>
      <c r="I733" s="12"/>
      <c r="J733" s="12" t="s">
        <v>333</v>
      </c>
      <c r="K733" s="13">
        <v>800</v>
      </c>
      <c r="L733" s="14">
        <v>0</v>
      </c>
      <c r="M733" s="14">
        <v>0</v>
      </c>
      <c r="N733" s="13">
        <v>1000</v>
      </c>
      <c r="O733" s="14">
        <v>0</v>
      </c>
      <c r="P733" s="14">
        <v>0</v>
      </c>
      <c r="Q733" s="13">
        <v>0</v>
      </c>
      <c r="R733" s="14">
        <v>0</v>
      </c>
      <c r="S733" s="14">
        <v>0</v>
      </c>
      <c r="T733" s="13">
        <v>0</v>
      </c>
      <c r="U733" s="14">
        <v>0</v>
      </c>
      <c r="V733" s="14">
        <v>0</v>
      </c>
      <c r="W733" s="5" t="s">
        <v>220</v>
      </c>
      <c r="X733" s="5" t="s">
        <v>205</v>
      </c>
      <c r="Y733" s="6" t="s">
        <v>151</v>
      </c>
      <c r="Z733" s="12" t="s">
        <v>270</v>
      </c>
      <c r="AA733" s="15"/>
    </row>
    <row r="734" spans="2:27" s="3" customFormat="1" ht="12">
      <c r="B734" s="16" t="s">
        <v>140</v>
      </c>
      <c r="C734" s="5" t="s">
        <v>30</v>
      </c>
      <c r="D734" s="5" t="s">
        <v>29</v>
      </c>
      <c r="E734" s="5" t="s">
        <v>15</v>
      </c>
      <c r="F734" s="5" t="s">
        <v>187</v>
      </c>
      <c r="G734" s="5" t="s">
        <v>187</v>
      </c>
      <c r="H734" s="12"/>
      <c r="I734" s="12" t="s">
        <v>364</v>
      </c>
      <c r="J734" s="12" t="s">
        <v>770</v>
      </c>
      <c r="K734" s="13"/>
      <c r="L734" s="14"/>
      <c r="M734" s="14"/>
      <c r="N734" s="13">
        <v>27.12</v>
      </c>
      <c r="O734" s="14">
        <v>0.3357048741617922</v>
      </c>
      <c r="P734" s="14"/>
      <c r="Q734" s="13"/>
      <c r="R734" s="14"/>
      <c r="S734" s="14"/>
      <c r="T734" s="13"/>
      <c r="U734" s="14"/>
      <c r="V734" s="14"/>
      <c r="W734" s="5" t="s">
        <v>213</v>
      </c>
      <c r="X734" s="5" t="s">
        <v>214</v>
      </c>
      <c r="Y734" s="6"/>
      <c r="Z734" s="12" t="s">
        <v>771</v>
      </c>
      <c r="AA734" s="15"/>
    </row>
    <row r="735" spans="2:27" s="3" customFormat="1" ht="12">
      <c r="B735" s="16" t="s">
        <v>140</v>
      </c>
      <c r="C735" s="5" t="s">
        <v>30</v>
      </c>
      <c r="D735" s="5" t="s">
        <v>29</v>
      </c>
      <c r="E735" s="5" t="s">
        <v>15</v>
      </c>
      <c r="F735" s="5" t="s">
        <v>187</v>
      </c>
      <c r="G735" s="5" t="s">
        <v>187</v>
      </c>
      <c r="H735" s="12"/>
      <c r="I735" s="12" t="s">
        <v>482</v>
      </c>
      <c r="J735" s="12" t="s">
        <v>772</v>
      </c>
      <c r="K735" s="13"/>
      <c r="L735" s="14"/>
      <c r="M735" s="14"/>
      <c r="N735" s="13">
        <v>50</v>
      </c>
      <c r="O735" s="14"/>
      <c r="P735" s="14"/>
      <c r="Q735" s="13"/>
      <c r="R735" s="14"/>
      <c r="S735" s="14"/>
      <c r="T735" s="13"/>
      <c r="U735" s="14"/>
      <c r="V735" s="14"/>
      <c r="W735" s="5" t="s">
        <v>220</v>
      </c>
      <c r="X735" s="5" t="s">
        <v>214</v>
      </c>
      <c r="Y735" s="6"/>
      <c r="Z735" s="12" t="s">
        <v>771</v>
      </c>
      <c r="AA735" s="15"/>
    </row>
    <row r="736" spans="2:27" s="3" customFormat="1" ht="12">
      <c r="B736" s="16" t="s">
        <v>140</v>
      </c>
      <c r="C736" s="7" t="s">
        <v>31</v>
      </c>
      <c r="D736" s="5" t="s">
        <v>29</v>
      </c>
      <c r="E736" s="5" t="s">
        <v>15</v>
      </c>
      <c r="F736" s="5" t="s">
        <v>187</v>
      </c>
      <c r="G736" s="7" t="s">
        <v>13</v>
      </c>
      <c r="H736" s="16"/>
      <c r="I736" s="8" t="s">
        <v>14</v>
      </c>
      <c r="J736" s="16" t="s">
        <v>796</v>
      </c>
      <c r="K736" s="9">
        <v>0</v>
      </c>
      <c r="L736" s="10">
        <v>0</v>
      </c>
      <c r="M736" s="10"/>
      <c r="N736" s="9">
        <v>128.4</v>
      </c>
      <c r="O736" s="10">
        <v>1.6785243708089608</v>
      </c>
      <c r="P736" s="10"/>
      <c r="Q736" s="9">
        <v>0</v>
      </c>
      <c r="R736" s="10">
        <v>0</v>
      </c>
      <c r="S736" s="10"/>
      <c r="T736" s="9">
        <v>0</v>
      </c>
      <c r="U736" s="10">
        <v>0</v>
      </c>
      <c r="V736" s="10"/>
      <c r="W736" s="7" t="s">
        <v>213</v>
      </c>
      <c r="X736" s="7" t="s">
        <v>214</v>
      </c>
      <c r="Y736" s="8"/>
      <c r="Z736" s="8" t="s">
        <v>801</v>
      </c>
      <c r="AA736" s="8"/>
    </row>
    <row r="737" spans="2:27" s="3" customFormat="1" ht="12">
      <c r="B737" s="16" t="s">
        <v>140</v>
      </c>
      <c r="C737" s="7" t="s">
        <v>31</v>
      </c>
      <c r="D737" s="5" t="s">
        <v>29</v>
      </c>
      <c r="E737" s="5" t="s">
        <v>21</v>
      </c>
      <c r="F737" s="5" t="s">
        <v>187</v>
      </c>
      <c r="G737" s="5" t="s">
        <v>13</v>
      </c>
      <c r="H737" s="16"/>
      <c r="I737" s="8" t="s">
        <v>14</v>
      </c>
      <c r="J737" s="16" t="s">
        <v>864</v>
      </c>
      <c r="K737" s="9">
        <v>64.2</v>
      </c>
      <c r="L737" s="10">
        <v>0</v>
      </c>
      <c r="M737" s="10"/>
      <c r="N737" s="9">
        <v>0</v>
      </c>
      <c r="O737" s="10">
        <v>0</v>
      </c>
      <c r="P737" s="10"/>
      <c r="Q737" s="9">
        <v>0</v>
      </c>
      <c r="R737" s="10">
        <v>0</v>
      </c>
      <c r="S737" s="10"/>
      <c r="T737" s="9">
        <v>0</v>
      </c>
      <c r="U737" s="10">
        <v>0</v>
      </c>
      <c r="V737" s="10"/>
      <c r="W737" s="7" t="s">
        <v>220</v>
      </c>
      <c r="X737" s="7" t="s">
        <v>205</v>
      </c>
      <c r="Y737" s="8"/>
      <c r="Z737" s="8" t="s">
        <v>886</v>
      </c>
      <c r="AA737" s="8"/>
    </row>
    <row r="738" spans="2:27" s="3" customFormat="1" ht="12">
      <c r="B738" s="16" t="s">
        <v>140</v>
      </c>
      <c r="C738" s="7" t="s">
        <v>31</v>
      </c>
      <c r="D738" s="5" t="s">
        <v>29</v>
      </c>
      <c r="E738" s="5" t="s">
        <v>15</v>
      </c>
      <c r="F738" s="7" t="s">
        <v>187</v>
      </c>
      <c r="G738" s="7" t="s">
        <v>13</v>
      </c>
      <c r="H738" s="16"/>
      <c r="I738" s="8" t="s">
        <v>14</v>
      </c>
      <c r="J738" s="16" t="s">
        <v>802</v>
      </c>
      <c r="K738" s="9">
        <v>0</v>
      </c>
      <c r="L738" s="10">
        <v>0</v>
      </c>
      <c r="M738" s="10"/>
      <c r="N738" s="9">
        <v>466.9</v>
      </c>
      <c r="O738" s="10">
        <v>5</v>
      </c>
      <c r="P738" s="10"/>
      <c r="Q738" s="9">
        <v>0</v>
      </c>
      <c r="R738" s="10">
        <v>0</v>
      </c>
      <c r="S738" s="10"/>
      <c r="T738" s="9">
        <v>466.9</v>
      </c>
      <c r="U738" s="10">
        <v>5</v>
      </c>
      <c r="V738" s="10"/>
      <c r="W738" s="7" t="s">
        <v>220</v>
      </c>
      <c r="X738" s="7" t="s">
        <v>214</v>
      </c>
      <c r="Y738" s="8"/>
      <c r="Z738" s="8" t="s">
        <v>801</v>
      </c>
      <c r="AA738" s="8"/>
    </row>
    <row r="739" spans="2:27" s="3" customFormat="1" ht="12">
      <c r="B739" s="16" t="s">
        <v>140</v>
      </c>
      <c r="C739" s="7" t="s">
        <v>31</v>
      </c>
      <c r="D739" s="5" t="s">
        <v>29</v>
      </c>
      <c r="E739" s="5" t="s">
        <v>12</v>
      </c>
      <c r="F739" s="7" t="s">
        <v>26</v>
      </c>
      <c r="G739" s="7" t="s">
        <v>26</v>
      </c>
      <c r="H739" s="16"/>
      <c r="I739" s="8" t="s">
        <v>26</v>
      </c>
      <c r="J739" s="16" t="s">
        <v>803</v>
      </c>
      <c r="K739" s="9">
        <v>0</v>
      </c>
      <c r="L739" s="10">
        <v>0</v>
      </c>
      <c r="M739" s="10"/>
      <c r="N739" s="9">
        <v>0</v>
      </c>
      <c r="O739" s="10">
        <v>0</v>
      </c>
      <c r="P739" s="10"/>
      <c r="Q739" s="21">
        <v>701.0285183999999</v>
      </c>
      <c r="R739" s="10">
        <v>0</v>
      </c>
      <c r="S739" s="10"/>
      <c r="T739" s="9">
        <v>0</v>
      </c>
      <c r="U739" s="10">
        <v>0</v>
      </c>
      <c r="V739" s="10"/>
      <c r="W739" s="7" t="s">
        <v>220</v>
      </c>
      <c r="X739" s="7" t="s">
        <v>205</v>
      </c>
      <c r="Y739" s="8"/>
      <c r="Z739" s="8"/>
      <c r="AA739" s="8"/>
    </row>
    <row r="740" spans="2:27" s="3" customFormat="1" ht="12">
      <c r="B740" s="16" t="s">
        <v>140</v>
      </c>
      <c r="C740" s="7" t="s">
        <v>31</v>
      </c>
      <c r="D740" s="5" t="s">
        <v>29</v>
      </c>
      <c r="E740" s="5" t="s">
        <v>191</v>
      </c>
      <c r="F740" s="5" t="s">
        <v>218</v>
      </c>
      <c r="G740" s="5" t="s">
        <v>218</v>
      </c>
      <c r="H740" s="16"/>
      <c r="I740" s="8" t="s">
        <v>14</v>
      </c>
      <c r="J740" s="16" t="s">
        <v>805</v>
      </c>
      <c r="K740" s="21">
        <v>115.56</v>
      </c>
      <c r="L740" s="10">
        <v>0</v>
      </c>
      <c r="M740" s="10">
        <v>20.2707</v>
      </c>
      <c r="N740" s="9">
        <v>0</v>
      </c>
      <c r="O740" s="10">
        <v>0</v>
      </c>
      <c r="P740" s="10">
        <v>0</v>
      </c>
      <c r="Q740" s="9">
        <v>0</v>
      </c>
      <c r="R740" s="10">
        <v>0</v>
      </c>
      <c r="S740" s="10">
        <v>0</v>
      </c>
      <c r="T740" s="21">
        <v>269.64000000000004</v>
      </c>
      <c r="U740" s="10">
        <v>0</v>
      </c>
      <c r="V740" s="10">
        <v>47.298300000000005</v>
      </c>
      <c r="W740" s="7" t="s">
        <v>220</v>
      </c>
      <c r="X740" s="7" t="s">
        <v>214</v>
      </c>
      <c r="Y740" s="8"/>
      <c r="Z740" s="8" t="s">
        <v>808</v>
      </c>
      <c r="AA740" s="8" t="s">
        <v>851</v>
      </c>
    </row>
    <row r="741" spans="1:27" s="3" customFormat="1" ht="12">
      <c r="A741" s="3" t="s">
        <v>242</v>
      </c>
      <c r="B741" s="17" t="s">
        <v>206</v>
      </c>
      <c r="C741" s="5" t="s">
        <v>35</v>
      </c>
      <c r="D741" s="5" t="s">
        <v>29</v>
      </c>
      <c r="E741" s="5" t="s">
        <v>191</v>
      </c>
      <c r="F741" s="5" t="s">
        <v>218</v>
      </c>
      <c r="G741" s="5" t="s">
        <v>218</v>
      </c>
      <c r="H741" s="12" t="s">
        <v>151</v>
      </c>
      <c r="I741" s="12"/>
      <c r="J741" s="12" t="s">
        <v>243</v>
      </c>
      <c r="K741" s="13">
        <v>949.4388200000001</v>
      </c>
      <c r="L741" s="14">
        <v>0</v>
      </c>
      <c r="M741" s="14">
        <f>K741/5.1</f>
        <v>186.16447450980394</v>
      </c>
      <c r="N741" s="13">
        <v>0</v>
      </c>
      <c r="O741" s="14">
        <v>0</v>
      </c>
      <c r="P741" s="14">
        <v>0</v>
      </c>
      <c r="Q741" s="13">
        <v>0</v>
      </c>
      <c r="R741" s="14">
        <v>0</v>
      </c>
      <c r="S741" s="14">
        <v>0</v>
      </c>
      <c r="T741" s="13">
        <v>1424.158574589264</v>
      </c>
      <c r="U741" s="14">
        <v>0</v>
      </c>
      <c r="V741" s="14">
        <f>T741/5.1</f>
        <v>279.24677933122825</v>
      </c>
      <c r="W741" s="5" t="s">
        <v>220</v>
      </c>
      <c r="X741" s="5" t="s">
        <v>214</v>
      </c>
      <c r="Y741" s="6" t="s">
        <v>151</v>
      </c>
      <c r="Z741" s="12" t="s">
        <v>334</v>
      </c>
      <c r="AA741" s="15"/>
    </row>
    <row r="742" spans="2:27" s="3" customFormat="1" ht="12">
      <c r="B742" s="17" t="s">
        <v>206</v>
      </c>
      <c r="C742" s="7" t="s">
        <v>31</v>
      </c>
      <c r="D742" s="5" t="s">
        <v>29</v>
      </c>
      <c r="E742" s="5" t="s">
        <v>15</v>
      </c>
      <c r="F742" s="5" t="s">
        <v>187</v>
      </c>
      <c r="G742" s="7" t="s">
        <v>13</v>
      </c>
      <c r="H742" s="16"/>
      <c r="I742" s="8" t="s">
        <v>14</v>
      </c>
      <c r="J742" s="16" t="s">
        <v>807</v>
      </c>
      <c r="K742" s="9">
        <v>0</v>
      </c>
      <c r="L742" s="10">
        <v>0</v>
      </c>
      <c r="M742" s="10"/>
      <c r="N742" s="9">
        <v>685.442</v>
      </c>
      <c r="O742" s="10">
        <v>34.56162978778965</v>
      </c>
      <c r="P742" s="10"/>
      <c r="Q742" s="9">
        <v>0</v>
      </c>
      <c r="R742" s="10">
        <v>0</v>
      </c>
      <c r="S742" s="10"/>
      <c r="T742" s="9">
        <v>0</v>
      </c>
      <c r="U742" s="10">
        <v>0</v>
      </c>
      <c r="V742" s="10"/>
      <c r="W742" s="7" t="s">
        <v>213</v>
      </c>
      <c r="X742" s="7" t="s">
        <v>214</v>
      </c>
      <c r="Y742" s="8"/>
      <c r="Z742" s="8" t="s">
        <v>808</v>
      </c>
      <c r="AA742" s="8"/>
    </row>
    <row r="743" spans="2:27" s="3" customFormat="1" ht="12">
      <c r="B743" s="17" t="s">
        <v>206</v>
      </c>
      <c r="C743" s="7" t="s">
        <v>31</v>
      </c>
      <c r="D743" s="5" t="s">
        <v>29</v>
      </c>
      <c r="E743" s="5" t="s">
        <v>12</v>
      </c>
      <c r="F743" s="7" t="s">
        <v>26</v>
      </c>
      <c r="G743" s="7" t="s">
        <v>26</v>
      </c>
      <c r="H743" s="16"/>
      <c r="I743" s="8" t="s">
        <v>26</v>
      </c>
      <c r="J743" s="16" t="s">
        <v>803</v>
      </c>
      <c r="K743" s="9">
        <v>737.1187199999997</v>
      </c>
      <c r="L743" s="10">
        <v>0</v>
      </c>
      <c r="M743" s="10"/>
      <c r="N743" s="9">
        <v>0</v>
      </c>
      <c r="O743" s="10">
        <v>0</v>
      </c>
      <c r="P743" s="10"/>
      <c r="Q743" s="9">
        <v>0</v>
      </c>
      <c r="R743" s="10">
        <v>0</v>
      </c>
      <c r="S743" s="10"/>
      <c r="T743" s="9">
        <v>0</v>
      </c>
      <c r="U743" s="10">
        <v>0</v>
      </c>
      <c r="V743" s="10"/>
      <c r="W743" s="7" t="s">
        <v>220</v>
      </c>
      <c r="X743" s="7" t="s">
        <v>205</v>
      </c>
      <c r="Y743" s="8"/>
      <c r="Z743" s="8"/>
      <c r="AA743" s="8"/>
    </row>
    <row r="744" spans="2:27" s="3" customFormat="1" ht="12">
      <c r="B744" s="17" t="s">
        <v>206</v>
      </c>
      <c r="C744" s="7" t="s">
        <v>31</v>
      </c>
      <c r="D744" s="5" t="s">
        <v>29</v>
      </c>
      <c r="E744" s="5" t="s">
        <v>191</v>
      </c>
      <c r="F744" s="5" t="s">
        <v>218</v>
      </c>
      <c r="G744" s="5" t="s">
        <v>218</v>
      </c>
      <c r="H744" s="16"/>
      <c r="I744" s="8" t="s">
        <v>14</v>
      </c>
      <c r="J744" s="16" t="s">
        <v>805</v>
      </c>
      <c r="K744" s="9">
        <v>983.438391</v>
      </c>
      <c r="L744" s="10">
        <v>0</v>
      </c>
      <c r="M744" s="10">
        <v>180.216</v>
      </c>
      <c r="N744" s="9">
        <v>0</v>
      </c>
      <c r="O744" s="10">
        <v>0</v>
      </c>
      <c r="P744" s="10">
        <v>0</v>
      </c>
      <c r="Q744" s="9">
        <v>0</v>
      </c>
      <c r="R744" s="10">
        <v>0</v>
      </c>
      <c r="S744" s="10">
        <v>0</v>
      </c>
      <c r="T744" s="9">
        <v>2294.6895790000003</v>
      </c>
      <c r="U744" s="10">
        <v>0</v>
      </c>
      <c r="V744" s="10">
        <v>420.5040000000001</v>
      </c>
      <c r="W744" s="7" t="s">
        <v>220</v>
      </c>
      <c r="X744" s="7" t="s">
        <v>214</v>
      </c>
      <c r="Y744" s="8"/>
      <c r="Z744" s="8" t="s">
        <v>887</v>
      </c>
      <c r="AA744" s="8" t="s">
        <v>828</v>
      </c>
    </row>
    <row r="745" spans="2:27" s="3" customFormat="1" ht="12">
      <c r="B745" s="16" t="s">
        <v>141</v>
      </c>
      <c r="C745" s="7" t="s">
        <v>31</v>
      </c>
      <c r="D745" s="5" t="s">
        <v>2</v>
      </c>
      <c r="E745" s="5" t="s">
        <v>15</v>
      </c>
      <c r="F745" s="5" t="s">
        <v>187</v>
      </c>
      <c r="G745" s="7" t="s">
        <v>13</v>
      </c>
      <c r="H745" s="16"/>
      <c r="I745" s="8" t="s">
        <v>14</v>
      </c>
      <c r="J745" s="16" t="s">
        <v>796</v>
      </c>
      <c r="K745" s="9">
        <v>0</v>
      </c>
      <c r="L745" s="10">
        <v>0</v>
      </c>
      <c r="M745" s="10"/>
      <c r="N745" s="9">
        <v>42.8</v>
      </c>
      <c r="O745" s="10">
        <v>0.287012987012987</v>
      </c>
      <c r="P745" s="10"/>
      <c r="Q745" s="9">
        <v>0</v>
      </c>
      <c r="R745" s="10">
        <v>0</v>
      </c>
      <c r="S745" s="10"/>
      <c r="T745" s="9">
        <v>0</v>
      </c>
      <c r="U745" s="10">
        <v>0</v>
      </c>
      <c r="V745" s="10"/>
      <c r="W745" s="7" t="s">
        <v>213</v>
      </c>
      <c r="X745" s="7" t="s">
        <v>214</v>
      </c>
      <c r="Y745" s="8"/>
      <c r="Z745" s="8" t="s">
        <v>808</v>
      </c>
      <c r="AA745" s="8"/>
    </row>
    <row r="746" spans="2:27" s="3" customFormat="1" ht="12">
      <c r="B746" s="16" t="s">
        <v>141</v>
      </c>
      <c r="C746" s="7" t="s">
        <v>31</v>
      </c>
      <c r="D746" s="5" t="s">
        <v>2</v>
      </c>
      <c r="E746" s="5" t="s">
        <v>20</v>
      </c>
      <c r="F746" s="5" t="s">
        <v>187</v>
      </c>
      <c r="G746" s="5" t="s">
        <v>187</v>
      </c>
      <c r="H746" s="16"/>
      <c r="I746" s="8" t="s">
        <v>796</v>
      </c>
      <c r="J746" s="16" t="s">
        <v>192</v>
      </c>
      <c r="K746" s="9">
        <v>107</v>
      </c>
      <c r="L746" s="10">
        <v>0</v>
      </c>
      <c r="M746" s="10"/>
      <c r="N746" s="9">
        <v>0</v>
      </c>
      <c r="O746" s="10">
        <v>0</v>
      </c>
      <c r="P746" s="10"/>
      <c r="Q746" s="9">
        <v>0</v>
      </c>
      <c r="R746" s="10">
        <v>0</v>
      </c>
      <c r="S746" s="10"/>
      <c r="T746" s="9">
        <v>0</v>
      </c>
      <c r="U746" s="10">
        <v>0</v>
      </c>
      <c r="V746" s="10"/>
      <c r="W746" s="7" t="s">
        <v>220</v>
      </c>
      <c r="X746" s="7" t="s">
        <v>214</v>
      </c>
      <c r="Y746" s="8"/>
      <c r="Z746" s="8" t="s">
        <v>808</v>
      </c>
      <c r="AA746" s="8" t="s">
        <v>888</v>
      </c>
    </row>
    <row r="747" spans="2:27" s="3" customFormat="1" ht="12">
      <c r="B747" s="16" t="s">
        <v>141</v>
      </c>
      <c r="C747" s="7" t="s">
        <v>31</v>
      </c>
      <c r="D747" s="5" t="s">
        <v>2</v>
      </c>
      <c r="E747" s="5" t="s">
        <v>21</v>
      </c>
      <c r="F747" s="5" t="s">
        <v>187</v>
      </c>
      <c r="G747" s="5" t="s">
        <v>13</v>
      </c>
      <c r="H747" s="16"/>
      <c r="I747" s="8" t="s">
        <v>14</v>
      </c>
      <c r="J747" s="16" t="s">
        <v>817</v>
      </c>
      <c r="K747" s="9">
        <v>32.1</v>
      </c>
      <c r="L747" s="10">
        <v>0</v>
      </c>
      <c r="M747" s="10"/>
      <c r="N747" s="9">
        <v>0</v>
      </c>
      <c r="O747" s="10">
        <v>0</v>
      </c>
      <c r="P747" s="10"/>
      <c r="Q747" s="9">
        <v>0</v>
      </c>
      <c r="R747" s="10">
        <v>0</v>
      </c>
      <c r="S747" s="10"/>
      <c r="T747" s="9">
        <v>0</v>
      </c>
      <c r="U747" s="10">
        <v>0</v>
      </c>
      <c r="V747" s="10"/>
      <c r="W747" s="7" t="s">
        <v>220</v>
      </c>
      <c r="X747" s="7" t="s">
        <v>205</v>
      </c>
      <c r="Y747" s="8"/>
      <c r="Z747" s="8" t="s">
        <v>808</v>
      </c>
      <c r="AA747" s="8"/>
    </row>
    <row r="748" spans="2:27" s="3" customFormat="1" ht="12">
      <c r="B748" s="16" t="s">
        <v>141</v>
      </c>
      <c r="C748" s="7" t="s">
        <v>31</v>
      </c>
      <c r="D748" s="5" t="s">
        <v>2</v>
      </c>
      <c r="E748" s="5" t="s">
        <v>15</v>
      </c>
      <c r="F748" s="7" t="s">
        <v>187</v>
      </c>
      <c r="G748" s="7" t="s">
        <v>13</v>
      </c>
      <c r="H748" s="16"/>
      <c r="I748" s="8" t="s">
        <v>14</v>
      </c>
      <c r="J748" s="16" t="s">
        <v>802</v>
      </c>
      <c r="K748" s="9">
        <v>0</v>
      </c>
      <c r="L748" s="10">
        <v>0</v>
      </c>
      <c r="M748" s="10"/>
      <c r="N748" s="9">
        <v>176.55</v>
      </c>
      <c r="O748" s="10">
        <v>0.7366666666666667</v>
      </c>
      <c r="P748" s="10"/>
      <c r="Q748" s="9">
        <v>0</v>
      </c>
      <c r="R748" s="10">
        <v>0</v>
      </c>
      <c r="S748" s="10"/>
      <c r="T748" s="9">
        <v>153.54500000000002</v>
      </c>
      <c r="U748" s="10">
        <v>1.4733333333333332</v>
      </c>
      <c r="V748" s="10"/>
      <c r="W748" s="7" t="s">
        <v>220</v>
      </c>
      <c r="X748" s="7" t="s">
        <v>214</v>
      </c>
      <c r="Y748" s="8"/>
      <c r="Z748" s="8" t="s">
        <v>808</v>
      </c>
      <c r="AA748" s="8"/>
    </row>
    <row r="749" spans="2:27" s="3" customFormat="1" ht="12">
      <c r="B749" s="16" t="s">
        <v>141</v>
      </c>
      <c r="C749" s="7" t="s">
        <v>31</v>
      </c>
      <c r="D749" s="5" t="s">
        <v>2</v>
      </c>
      <c r="E749" s="5" t="s">
        <v>12</v>
      </c>
      <c r="F749" s="7" t="s">
        <v>26</v>
      </c>
      <c r="G749" s="7" t="s">
        <v>26</v>
      </c>
      <c r="H749" s="16"/>
      <c r="I749" s="8" t="s">
        <v>26</v>
      </c>
      <c r="J749" s="16" t="s">
        <v>803</v>
      </c>
      <c r="K749" s="9">
        <v>218.300544</v>
      </c>
      <c r="L749" s="10">
        <v>0</v>
      </c>
      <c r="M749" s="10"/>
      <c r="N749" s="9">
        <v>0</v>
      </c>
      <c r="O749" s="10">
        <v>0</v>
      </c>
      <c r="P749" s="10"/>
      <c r="Q749" s="9">
        <v>0</v>
      </c>
      <c r="R749" s="10">
        <v>0</v>
      </c>
      <c r="S749" s="10"/>
      <c r="T749" s="9">
        <v>0</v>
      </c>
      <c r="U749" s="10">
        <v>0</v>
      </c>
      <c r="V749" s="10"/>
      <c r="W749" s="7" t="s">
        <v>220</v>
      </c>
      <c r="X749" s="7" t="s">
        <v>205</v>
      </c>
      <c r="Y749" s="8"/>
      <c r="Z749" s="8"/>
      <c r="AA749" s="8"/>
    </row>
    <row r="750" spans="2:27" s="3" customFormat="1" ht="12">
      <c r="B750" s="16" t="s">
        <v>141</v>
      </c>
      <c r="C750" s="7" t="s">
        <v>31</v>
      </c>
      <c r="D750" s="5" t="s">
        <v>2</v>
      </c>
      <c r="E750" s="5" t="s">
        <v>191</v>
      </c>
      <c r="F750" s="5" t="s">
        <v>218</v>
      </c>
      <c r="G750" s="5" t="s">
        <v>218</v>
      </c>
      <c r="H750" s="16"/>
      <c r="I750" s="8" t="s">
        <v>14</v>
      </c>
      <c r="J750" s="16" t="s">
        <v>805</v>
      </c>
      <c r="K750" s="9">
        <v>0</v>
      </c>
      <c r="L750" s="10">
        <v>0</v>
      </c>
      <c r="M750" s="10">
        <v>0</v>
      </c>
      <c r="N750" s="9">
        <v>0</v>
      </c>
      <c r="O750" s="10">
        <v>0</v>
      </c>
      <c r="P750" s="10">
        <v>0</v>
      </c>
      <c r="Q750" s="9">
        <v>150.87</v>
      </c>
      <c r="R750" s="10">
        <v>0</v>
      </c>
      <c r="S750" s="10">
        <v>9.474808333333332</v>
      </c>
      <c r="T750" s="9">
        <v>108.07000000000001</v>
      </c>
      <c r="U750" s="10">
        <v>0</v>
      </c>
      <c r="V750" s="10">
        <v>6.786919444444444</v>
      </c>
      <c r="W750" s="7" t="s">
        <v>220</v>
      </c>
      <c r="X750" s="7" t="s">
        <v>214</v>
      </c>
      <c r="Y750" s="8"/>
      <c r="Z750" s="8" t="s">
        <v>808</v>
      </c>
      <c r="AA750" s="8" t="s">
        <v>889</v>
      </c>
    </row>
    <row r="751" spans="2:27" s="3" customFormat="1" ht="12">
      <c r="B751" s="12" t="s">
        <v>142</v>
      </c>
      <c r="C751" s="5" t="s">
        <v>30</v>
      </c>
      <c r="D751" s="5" t="s">
        <v>2</v>
      </c>
      <c r="E751" s="5" t="s">
        <v>15</v>
      </c>
      <c r="F751" s="5" t="s">
        <v>187</v>
      </c>
      <c r="G751" s="7" t="s">
        <v>13</v>
      </c>
      <c r="H751" s="12"/>
      <c r="I751" s="12" t="s">
        <v>336</v>
      </c>
      <c r="J751" s="12" t="s">
        <v>773</v>
      </c>
      <c r="K751" s="13"/>
      <c r="L751" s="14"/>
      <c r="M751" s="14"/>
      <c r="N751" s="13">
        <v>61.02</v>
      </c>
      <c r="O751" s="14">
        <v>0.02</v>
      </c>
      <c r="P751" s="14"/>
      <c r="Q751" s="13"/>
      <c r="R751" s="14"/>
      <c r="S751" s="14"/>
      <c r="T751" s="13">
        <v>11.582</v>
      </c>
      <c r="U751" s="14">
        <v>0.004</v>
      </c>
      <c r="V751" s="14"/>
      <c r="W751" s="5" t="s">
        <v>213</v>
      </c>
      <c r="X751" s="5" t="s">
        <v>214</v>
      </c>
      <c r="Y751" s="6"/>
      <c r="Z751" s="12" t="s">
        <v>373</v>
      </c>
      <c r="AA751" s="15"/>
    </row>
    <row r="752" spans="2:27" s="3" customFormat="1" ht="12">
      <c r="B752" s="12" t="s">
        <v>142</v>
      </c>
      <c r="C752" s="5" t="s">
        <v>30</v>
      </c>
      <c r="D752" s="5" t="s">
        <v>2</v>
      </c>
      <c r="E752" s="5" t="s">
        <v>20</v>
      </c>
      <c r="F752" s="5" t="s">
        <v>187</v>
      </c>
      <c r="G752" s="5" t="s">
        <v>13</v>
      </c>
      <c r="H752" s="12"/>
      <c r="I752" s="12" t="s">
        <v>362</v>
      </c>
      <c r="J752" s="12"/>
      <c r="K752" s="13"/>
      <c r="L752" s="14"/>
      <c r="M752" s="14"/>
      <c r="N752" s="13">
        <v>113</v>
      </c>
      <c r="O752" s="14"/>
      <c r="P752" s="14"/>
      <c r="Q752" s="13"/>
      <c r="R752" s="14"/>
      <c r="S752" s="14"/>
      <c r="T752" s="13"/>
      <c r="U752" s="14"/>
      <c r="V752" s="14"/>
      <c r="W752" s="5" t="s">
        <v>220</v>
      </c>
      <c r="X752" s="5" t="s">
        <v>214</v>
      </c>
      <c r="Y752" s="6"/>
      <c r="Z752" s="12" t="s">
        <v>363</v>
      </c>
      <c r="AA752" s="15"/>
    </row>
    <row r="753" spans="2:27" s="3" customFormat="1" ht="12">
      <c r="B753" s="12" t="s">
        <v>142</v>
      </c>
      <c r="C753" s="5" t="s">
        <v>30</v>
      </c>
      <c r="D753" s="5" t="s">
        <v>2</v>
      </c>
      <c r="E753" s="5" t="s">
        <v>12</v>
      </c>
      <c r="F753" s="7" t="s">
        <v>26</v>
      </c>
      <c r="G753" s="7" t="s">
        <v>26</v>
      </c>
      <c r="H753" s="12"/>
      <c r="I753" s="12" t="s">
        <v>339</v>
      </c>
      <c r="J753" s="12" t="s">
        <v>774</v>
      </c>
      <c r="K753" s="13"/>
      <c r="L753" s="14"/>
      <c r="M753" s="14"/>
      <c r="N753" s="13"/>
      <c r="O753" s="14"/>
      <c r="P753" s="14"/>
      <c r="Q753" s="13">
        <v>180</v>
      </c>
      <c r="R753" s="14"/>
      <c r="S753" s="14"/>
      <c r="T753" s="13"/>
      <c r="U753" s="14"/>
      <c r="V753" s="14"/>
      <c r="W753" s="5" t="s">
        <v>220</v>
      </c>
      <c r="X753" s="5" t="s">
        <v>205</v>
      </c>
      <c r="Y753" s="6"/>
      <c r="Z753" s="12" t="s">
        <v>429</v>
      </c>
      <c r="AA753" s="15"/>
    </row>
    <row r="754" spans="2:27" s="3" customFormat="1" ht="12">
      <c r="B754" s="12" t="s">
        <v>142</v>
      </c>
      <c r="C754" s="5" t="s">
        <v>30</v>
      </c>
      <c r="D754" s="5" t="s">
        <v>2</v>
      </c>
      <c r="E754" s="5" t="s">
        <v>191</v>
      </c>
      <c r="F754" s="5" t="s">
        <v>218</v>
      </c>
      <c r="G754" s="5" t="s">
        <v>218</v>
      </c>
      <c r="H754" s="12"/>
      <c r="I754" s="12" t="s">
        <v>350</v>
      </c>
      <c r="J754" s="12" t="s">
        <v>775</v>
      </c>
      <c r="K754" s="13">
        <v>76.275</v>
      </c>
      <c r="L754" s="14"/>
      <c r="M754" s="14"/>
      <c r="N754" s="13"/>
      <c r="O754" s="14"/>
      <c r="P754" s="14"/>
      <c r="Q754" s="13"/>
      <c r="R754" s="14"/>
      <c r="S754" s="14"/>
      <c r="T754" s="13">
        <v>76.275</v>
      </c>
      <c r="U754" s="14"/>
      <c r="V754" s="14"/>
      <c r="W754" s="5" t="s">
        <v>220</v>
      </c>
      <c r="X754" s="5" t="s">
        <v>214</v>
      </c>
      <c r="Y754" s="6"/>
      <c r="Z754" s="12" t="s">
        <v>426</v>
      </c>
      <c r="AA754" s="15"/>
    </row>
    <row r="755" spans="2:27" s="3" customFormat="1" ht="12">
      <c r="B755" s="12" t="s">
        <v>143</v>
      </c>
      <c r="C755" s="5" t="s">
        <v>30</v>
      </c>
      <c r="D755" s="5" t="s">
        <v>2</v>
      </c>
      <c r="E755" s="5" t="s">
        <v>15</v>
      </c>
      <c r="F755" s="5" t="s">
        <v>187</v>
      </c>
      <c r="G755" s="7" t="s">
        <v>13</v>
      </c>
      <c r="H755" s="12"/>
      <c r="I755" s="12" t="s">
        <v>336</v>
      </c>
      <c r="J755" s="12" t="s">
        <v>776</v>
      </c>
      <c r="K755" s="13">
        <v>90.4</v>
      </c>
      <c r="L755" s="14">
        <v>0.02458628841607565</v>
      </c>
      <c r="M755" s="14"/>
      <c r="N755" s="13"/>
      <c r="O755" s="14"/>
      <c r="P755" s="14"/>
      <c r="Q755" s="13"/>
      <c r="R755" s="14"/>
      <c r="S755" s="14"/>
      <c r="T755" s="13">
        <v>135.6</v>
      </c>
      <c r="U755" s="14">
        <v>0.03687943262411348</v>
      </c>
      <c r="V755" s="14"/>
      <c r="W755" s="5" t="s">
        <v>213</v>
      </c>
      <c r="X755" s="5" t="s">
        <v>214</v>
      </c>
      <c r="Y755" s="6"/>
      <c r="Z755" s="12" t="s">
        <v>373</v>
      </c>
      <c r="AA755" s="15"/>
    </row>
    <row r="756" spans="2:27" s="3" customFormat="1" ht="12">
      <c r="B756" s="12" t="s">
        <v>143</v>
      </c>
      <c r="C756" s="5" t="s">
        <v>30</v>
      </c>
      <c r="D756" s="5" t="s">
        <v>2</v>
      </c>
      <c r="E756" s="5" t="s">
        <v>20</v>
      </c>
      <c r="F756" s="5" t="s">
        <v>187</v>
      </c>
      <c r="G756" s="5" t="s">
        <v>13</v>
      </c>
      <c r="H756" s="12"/>
      <c r="I756" s="12" t="s">
        <v>362</v>
      </c>
      <c r="J756" s="12"/>
      <c r="K756" s="13">
        <v>79.1</v>
      </c>
      <c r="L756" s="14"/>
      <c r="M756" s="14"/>
      <c r="N756" s="13"/>
      <c r="O756" s="14"/>
      <c r="P756" s="14"/>
      <c r="Q756" s="13"/>
      <c r="R756" s="14"/>
      <c r="S756" s="14"/>
      <c r="T756" s="13"/>
      <c r="U756" s="14"/>
      <c r="V756" s="14"/>
      <c r="W756" s="5" t="s">
        <v>220</v>
      </c>
      <c r="X756" s="5" t="s">
        <v>214</v>
      </c>
      <c r="Y756" s="6"/>
      <c r="Z756" s="12" t="s">
        <v>363</v>
      </c>
      <c r="AA756" s="15"/>
    </row>
    <row r="757" spans="2:27" s="3" customFormat="1" ht="12">
      <c r="B757" s="12" t="s">
        <v>143</v>
      </c>
      <c r="C757" s="5" t="s">
        <v>30</v>
      </c>
      <c r="D757" s="5" t="s">
        <v>2</v>
      </c>
      <c r="E757" s="5" t="s">
        <v>12</v>
      </c>
      <c r="F757" s="7" t="s">
        <v>26</v>
      </c>
      <c r="G757" s="7" t="s">
        <v>26</v>
      </c>
      <c r="H757" s="12"/>
      <c r="I757" s="12" t="s">
        <v>339</v>
      </c>
      <c r="J757" s="12" t="s">
        <v>777</v>
      </c>
      <c r="K757" s="13">
        <v>180</v>
      </c>
      <c r="L757" s="14"/>
      <c r="M757" s="14"/>
      <c r="N757" s="13"/>
      <c r="O757" s="14"/>
      <c r="P757" s="14"/>
      <c r="Q757" s="13"/>
      <c r="R757" s="14"/>
      <c r="S757" s="14"/>
      <c r="T757" s="13"/>
      <c r="U757" s="14"/>
      <c r="V757" s="14"/>
      <c r="W757" s="5" t="s">
        <v>220</v>
      </c>
      <c r="X757" s="5" t="s">
        <v>205</v>
      </c>
      <c r="Y757" s="6"/>
      <c r="Z757" s="12" t="s">
        <v>355</v>
      </c>
      <c r="AA757" s="15"/>
    </row>
    <row r="758" spans="2:27" s="3" customFormat="1" ht="12">
      <c r="B758" s="12" t="s">
        <v>143</v>
      </c>
      <c r="C758" s="5" t="s">
        <v>30</v>
      </c>
      <c r="D758" s="5" t="s">
        <v>2</v>
      </c>
      <c r="E758" s="5" t="s">
        <v>191</v>
      </c>
      <c r="F758" s="5" t="s">
        <v>218</v>
      </c>
      <c r="G758" s="5" t="s">
        <v>218</v>
      </c>
      <c r="H758" s="12"/>
      <c r="I758" s="12" t="s">
        <v>350</v>
      </c>
      <c r="J758" s="12" t="s">
        <v>778</v>
      </c>
      <c r="K758" s="13">
        <v>49.155</v>
      </c>
      <c r="L758" s="14"/>
      <c r="M758" s="14"/>
      <c r="N758" s="13"/>
      <c r="O758" s="14"/>
      <c r="P758" s="14"/>
      <c r="Q758" s="13"/>
      <c r="R758" s="14"/>
      <c r="S758" s="14"/>
      <c r="T758" s="13">
        <v>49.155</v>
      </c>
      <c r="U758" s="14"/>
      <c r="V758" s="14"/>
      <c r="W758" s="5" t="s">
        <v>220</v>
      </c>
      <c r="X758" s="5" t="s">
        <v>214</v>
      </c>
      <c r="Y758" s="6"/>
      <c r="Z758" s="12" t="s">
        <v>396</v>
      </c>
      <c r="AA758" s="15"/>
    </row>
    <row r="759" spans="2:27" s="3" customFormat="1" ht="12">
      <c r="B759" s="12" t="s">
        <v>143</v>
      </c>
      <c r="C759" s="7" t="s">
        <v>31</v>
      </c>
      <c r="D759" s="5" t="s">
        <v>2</v>
      </c>
      <c r="E759" s="5" t="s">
        <v>15</v>
      </c>
      <c r="F759" s="5" t="s">
        <v>187</v>
      </c>
      <c r="G759" s="7" t="s">
        <v>13</v>
      </c>
      <c r="H759" s="16"/>
      <c r="I759" s="8" t="s">
        <v>14</v>
      </c>
      <c r="J759" s="16" t="s">
        <v>796</v>
      </c>
      <c r="K759" s="9">
        <v>63.22</v>
      </c>
      <c r="L759" s="10">
        <v>0.01782505910165485</v>
      </c>
      <c r="M759" s="10"/>
      <c r="N759" s="9">
        <v>0</v>
      </c>
      <c r="O759" s="10">
        <v>0</v>
      </c>
      <c r="P759" s="10"/>
      <c r="Q759" s="9">
        <v>0</v>
      </c>
      <c r="R759" s="10">
        <v>0</v>
      </c>
      <c r="S759" s="10"/>
      <c r="T759" s="9">
        <v>45.78</v>
      </c>
      <c r="U759" s="10">
        <v>0.012907801418439717</v>
      </c>
      <c r="V759" s="10"/>
      <c r="W759" s="7" t="s">
        <v>213</v>
      </c>
      <c r="X759" s="7" t="s">
        <v>214</v>
      </c>
      <c r="Y759" s="8"/>
      <c r="Z759" s="8" t="s">
        <v>797</v>
      </c>
      <c r="AA759" s="8"/>
    </row>
    <row r="760" spans="2:27" s="3" customFormat="1" ht="12">
      <c r="B760" s="12" t="s">
        <v>143</v>
      </c>
      <c r="C760" s="7" t="s">
        <v>31</v>
      </c>
      <c r="D760" s="5" t="s">
        <v>2</v>
      </c>
      <c r="E760" s="5" t="s">
        <v>20</v>
      </c>
      <c r="F760" s="5" t="s">
        <v>187</v>
      </c>
      <c r="G760" s="5" t="s">
        <v>187</v>
      </c>
      <c r="H760" s="16"/>
      <c r="I760" s="8" t="s">
        <v>796</v>
      </c>
      <c r="J760" s="16" t="s">
        <v>192</v>
      </c>
      <c r="K760" s="9">
        <v>32.1</v>
      </c>
      <c r="L760" s="10">
        <v>0</v>
      </c>
      <c r="M760" s="10"/>
      <c r="N760" s="9">
        <v>0</v>
      </c>
      <c r="O760" s="10">
        <v>0</v>
      </c>
      <c r="P760" s="10"/>
      <c r="Q760" s="9">
        <v>0</v>
      </c>
      <c r="R760" s="10">
        <v>0</v>
      </c>
      <c r="S760" s="10"/>
      <c r="T760" s="9">
        <v>0</v>
      </c>
      <c r="U760" s="10">
        <v>0</v>
      </c>
      <c r="V760" s="10"/>
      <c r="W760" s="7" t="s">
        <v>220</v>
      </c>
      <c r="X760" s="7" t="s">
        <v>214</v>
      </c>
      <c r="Y760" s="8"/>
      <c r="Z760" s="8" t="s">
        <v>797</v>
      </c>
      <c r="AA760" s="8"/>
    </row>
    <row r="761" spans="2:27" s="3" customFormat="1" ht="12">
      <c r="B761" s="12" t="s">
        <v>143</v>
      </c>
      <c r="C761" s="7" t="s">
        <v>31</v>
      </c>
      <c r="D761" s="5" t="s">
        <v>2</v>
      </c>
      <c r="E761" s="5" t="s">
        <v>191</v>
      </c>
      <c r="F761" s="5" t="s">
        <v>218</v>
      </c>
      <c r="G761" s="5" t="s">
        <v>218</v>
      </c>
      <c r="H761" s="16"/>
      <c r="I761" s="8" t="s">
        <v>14</v>
      </c>
      <c r="J761" s="16" t="s">
        <v>805</v>
      </c>
      <c r="K761" s="9">
        <v>18.966</v>
      </c>
      <c r="L761" s="10">
        <v>0</v>
      </c>
      <c r="M761" s="10">
        <v>0.22019999999999998</v>
      </c>
      <c r="N761" s="9">
        <v>0</v>
      </c>
      <c r="O761" s="10">
        <v>0</v>
      </c>
      <c r="P761" s="10">
        <v>0</v>
      </c>
      <c r="Q761" s="9">
        <v>0</v>
      </c>
      <c r="R761" s="10">
        <v>0</v>
      </c>
      <c r="S761" s="10">
        <v>0</v>
      </c>
      <c r="T761" s="9">
        <v>42.644899082568806</v>
      </c>
      <c r="U761" s="10">
        <v>0</v>
      </c>
      <c r="V761" s="10">
        <v>0.4951179362006564</v>
      </c>
      <c r="W761" s="7" t="s">
        <v>220</v>
      </c>
      <c r="X761" s="7" t="s">
        <v>214</v>
      </c>
      <c r="Y761" s="8"/>
      <c r="Z761" s="8" t="s">
        <v>797</v>
      </c>
      <c r="AA761" s="8" t="s">
        <v>828</v>
      </c>
    </row>
    <row r="762" spans="2:27" s="3" customFormat="1" ht="12">
      <c r="B762" s="12" t="s">
        <v>172</v>
      </c>
      <c r="C762" s="5" t="s">
        <v>30</v>
      </c>
      <c r="D762" s="5" t="s">
        <v>2</v>
      </c>
      <c r="E762" s="5" t="s">
        <v>15</v>
      </c>
      <c r="F762" s="5" t="s">
        <v>187</v>
      </c>
      <c r="G762" s="7" t="s">
        <v>13</v>
      </c>
      <c r="H762" s="12"/>
      <c r="I762" s="12" t="s">
        <v>336</v>
      </c>
      <c r="J762" s="12" t="s">
        <v>779</v>
      </c>
      <c r="K762" s="13"/>
      <c r="L762" s="14"/>
      <c r="M762" s="14"/>
      <c r="N762" s="13"/>
      <c r="O762" s="14"/>
      <c r="P762" s="14"/>
      <c r="Q762" s="13">
        <v>138.425</v>
      </c>
      <c r="R762" s="14">
        <v>0.25</v>
      </c>
      <c r="S762" s="14"/>
      <c r="T762" s="13">
        <v>84.75</v>
      </c>
      <c r="U762" s="14">
        <v>0.15</v>
      </c>
      <c r="V762" s="14"/>
      <c r="W762" s="5" t="s">
        <v>213</v>
      </c>
      <c r="X762" s="5" t="s">
        <v>214</v>
      </c>
      <c r="Y762" s="6"/>
      <c r="Z762" s="12" t="s">
        <v>373</v>
      </c>
      <c r="AA762" s="15"/>
    </row>
    <row r="763" spans="2:27" s="3" customFormat="1" ht="12">
      <c r="B763" s="12" t="s">
        <v>172</v>
      </c>
      <c r="C763" s="5" t="s">
        <v>30</v>
      </c>
      <c r="D763" s="5" t="s">
        <v>2</v>
      </c>
      <c r="E763" s="5" t="s">
        <v>20</v>
      </c>
      <c r="F763" s="5" t="s">
        <v>187</v>
      </c>
      <c r="G763" s="5" t="s">
        <v>13</v>
      </c>
      <c r="H763" s="12"/>
      <c r="I763" s="12" t="s">
        <v>362</v>
      </c>
      <c r="J763" s="12"/>
      <c r="K763" s="13"/>
      <c r="L763" s="14"/>
      <c r="M763" s="14"/>
      <c r="N763" s="13"/>
      <c r="O763" s="14"/>
      <c r="P763" s="14"/>
      <c r="Q763" s="13">
        <v>79.1</v>
      </c>
      <c r="R763" s="14"/>
      <c r="S763" s="14"/>
      <c r="T763" s="13"/>
      <c r="U763" s="14"/>
      <c r="V763" s="14"/>
      <c r="W763" s="5" t="s">
        <v>220</v>
      </c>
      <c r="X763" s="5" t="s">
        <v>214</v>
      </c>
      <c r="Y763" s="6"/>
      <c r="Z763" s="12" t="s">
        <v>363</v>
      </c>
      <c r="AA763" s="15"/>
    </row>
    <row r="764" spans="2:27" s="3" customFormat="1" ht="12">
      <c r="B764" s="12" t="s">
        <v>172</v>
      </c>
      <c r="C764" s="5" t="s">
        <v>30</v>
      </c>
      <c r="D764" s="5" t="s">
        <v>2</v>
      </c>
      <c r="E764" s="5" t="s">
        <v>12</v>
      </c>
      <c r="F764" s="7" t="s">
        <v>26</v>
      </c>
      <c r="G764" s="7" t="s">
        <v>26</v>
      </c>
      <c r="H764" s="12"/>
      <c r="I764" s="12" t="s">
        <v>339</v>
      </c>
      <c r="J764" s="12" t="s">
        <v>780</v>
      </c>
      <c r="K764" s="13">
        <v>180</v>
      </c>
      <c r="L764" s="14"/>
      <c r="M764" s="14"/>
      <c r="N764" s="13"/>
      <c r="O764" s="14"/>
      <c r="P764" s="14"/>
      <c r="Q764" s="13"/>
      <c r="R764" s="14"/>
      <c r="S764" s="14"/>
      <c r="T764" s="13"/>
      <c r="U764" s="14"/>
      <c r="V764" s="14"/>
      <c r="W764" s="5" t="s">
        <v>220</v>
      </c>
      <c r="X764" s="5" t="s">
        <v>205</v>
      </c>
      <c r="Y764" s="6"/>
      <c r="Z764" s="12" t="s">
        <v>355</v>
      </c>
      <c r="AA764" s="15"/>
    </row>
    <row r="765" spans="2:27" s="3" customFormat="1" ht="12">
      <c r="B765" s="12" t="s">
        <v>172</v>
      </c>
      <c r="C765" s="5" t="s">
        <v>30</v>
      </c>
      <c r="D765" s="5" t="s">
        <v>2</v>
      </c>
      <c r="E765" s="5" t="s">
        <v>191</v>
      </c>
      <c r="F765" s="5" t="s">
        <v>218</v>
      </c>
      <c r="G765" s="5" t="s">
        <v>218</v>
      </c>
      <c r="H765" s="12"/>
      <c r="I765" s="12" t="s">
        <v>350</v>
      </c>
      <c r="J765" s="12" t="s">
        <v>781</v>
      </c>
      <c r="K765" s="13">
        <v>57.63</v>
      </c>
      <c r="L765" s="14"/>
      <c r="M765" s="14"/>
      <c r="N765" s="13"/>
      <c r="O765" s="14"/>
      <c r="P765" s="14"/>
      <c r="Q765" s="13"/>
      <c r="R765" s="14"/>
      <c r="S765" s="14"/>
      <c r="T765" s="13">
        <v>57.63</v>
      </c>
      <c r="U765" s="14"/>
      <c r="V765" s="14"/>
      <c r="W765" s="5" t="s">
        <v>220</v>
      </c>
      <c r="X765" s="5" t="s">
        <v>214</v>
      </c>
      <c r="Y765" s="6"/>
      <c r="Z765" s="12" t="s">
        <v>396</v>
      </c>
      <c r="AA765" s="15"/>
    </row>
    <row r="766" spans="2:27" s="3" customFormat="1" ht="12">
      <c r="B766" s="12" t="s">
        <v>172</v>
      </c>
      <c r="C766" s="7" t="s">
        <v>31</v>
      </c>
      <c r="D766" s="5" t="s">
        <v>2</v>
      </c>
      <c r="E766" s="5" t="s">
        <v>15</v>
      </c>
      <c r="F766" s="5" t="s">
        <v>187</v>
      </c>
      <c r="G766" s="7" t="s">
        <v>13</v>
      </c>
      <c r="H766" s="16"/>
      <c r="I766" s="8" t="s">
        <v>14</v>
      </c>
      <c r="J766" s="16" t="s">
        <v>796</v>
      </c>
      <c r="K766" s="9">
        <v>0</v>
      </c>
      <c r="L766" s="10">
        <v>0</v>
      </c>
      <c r="M766" s="10"/>
      <c r="N766" s="9">
        <v>0</v>
      </c>
      <c r="O766" s="10">
        <v>0</v>
      </c>
      <c r="P766" s="10"/>
      <c r="Q766" s="9">
        <v>76.3</v>
      </c>
      <c r="R766" s="10">
        <v>0.1438888888888889</v>
      </c>
      <c r="S766" s="10"/>
      <c r="T766" s="9">
        <v>0</v>
      </c>
      <c r="U766" s="10">
        <v>0</v>
      </c>
      <c r="V766" s="10"/>
      <c r="W766" s="7" t="s">
        <v>213</v>
      </c>
      <c r="X766" s="7" t="s">
        <v>214</v>
      </c>
      <c r="Y766" s="8"/>
      <c r="Z766" s="8" t="s">
        <v>797</v>
      </c>
      <c r="AA766" s="8"/>
    </row>
    <row r="767" spans="2:27" s="3" customFormat="1" ht="12">
      <c r="B767" s="12" t="s">
        <v>172</v>
      </c>
      <c r="C767" s="7" t="s">
        <v>31</v>
      </c>
      <c r="D767" s="5" t="s">
        <v>2</v>
      </c>
      <c r="E767" s="5" t="s">
        <v>20</v>
      </c>
      <c r="F767" s="5" t="s">
        <v>187</v>
      </c>
      <c r="G767" s="5" t="s">
        <v>187</v>
      </c>
      <c r="H767" s="16"/>
      <c r="I767" s="8" t="s">
        <v>796</v>
      </c>
      <c r="J767" s="16" t="s">
        <v>192</v>
      </c>
      <c r="K767" s="9">
        <v>0</v>
      </c>
      <c r="L767" s="10">
        <v>0</v>
      </c>
      <c r="M767" s="10"/>
      <c r="N767" s="9">
        <v>0</v>
      </c>
      <c r="O767" s="10">
        <v>0</v>
      </c>
      <c r="P767" s="10"/>
      <c r="Q767" s="9">
        <v>32.1</v>
      </c>
      <c r="R767" s="10">
        <v>0</v>
      </c>
      <c r="S767" s="10"/>
      <c r="T767" s="9">
        <v>0</v>
      </c>
      <c r="U767" s="10">
        <v>0</v>
      </c>
      <c r="V767" s="10"/>
      <c r="W767" s="7" t="s">
        <v>220</v>
      </c>
      <c r="X767" s="7" t="s">
        <v>214</v>
      </c>
      <c r="Y767" s="8"/>
      <c r="Z767" s="8" t="s">
        <v>797</v>
      </c>
      <c r="AA767" s="8"/>
    </row>
    <row r="768" spans="2:27" s="3" customFormat="1" ht="12">
      <c r="B768" s="12" t="s">
        <v>172</v>
      </c>
      <c r="C768" s="7" t="s">
        <v>31</v>
      </c>
      <c r="D768" s="5" t="s">
        <v>2</v>
      </c>
      <c r="E768" s="5" t="s">
        <v>191</v>
      </c>
      <c r="F768" s="5" t="s">
        <v>218</v>
      </c>
      <c r="G768" s="5" t="s">
        <v>218</v>
      </c>
      <c r="H768" s="16"/>
      <c r="I768" s="8" t="s">
        <v>14</v>
      </c>
      <c r="J768" s="16" t="s">
        <v>805</v>
      </c>
      <c r="K768" s="9">
        <v>22.236000000000004</v>
      </c>
      <c r="L768" s="10">
        <v>0</v>
      </c>
      <c r="M768" s="10">
        <v>1.01604</v>
      </c>
      <c r="N768" s="9">
        <v>0</v>
      </c>
      <c r="O768" s="10">
        <v>0</v>
      </c>
      <c r="P768" s="10">
        <v>0</v>
      </c>
      <c r="Q768" s="9">
        <v>0</v>
      </c>
      <c r="R768" s="10">
        <v>0</v>
      </c>
      <c r="S768" s="10">
        <v>0</v>
      </c>
      <c r="T768" s="9">
        <v>51.88400000000001</v>
      </c>
      <c r="U768" s="10">
        <v>0</v>
      </c>
      <c r="V768" s="10">
        <v>2.37076</v>
      </c>
      <c r="W768" s="7" t="s">
        <v>220</v>
      </c>
      <c r="X768" s="7" t="s">
        <v>214</v>
      </c>
      <c r="Y768" s="8"/>
      <c r="Z768" s="8" t="s">
        <v>797</v>
      </c>
      <c r="AA768" s="8" t="s">
        <v>890</v>
      </c>
    </row>
    <row r="769" spans="1:27" s="3" customFormat="1" ht="12">
      <c r="A769" s="3" t="s">
        <v>268</v>
      </c>
      <c r="B769" s="16" t="s">
        <v>144</v>
      </c>
      <c r="C769" s="5" t="s">
        <v>35</v>
      </c>
      <c r="D769" s="5" t="s">
        <v>29</v>
      </c>
      <c r="E769" s="5" t="s">
        <v>21</v>
      </c>
      <c r="F769" s="7" t="s">
        <v>26</v>
      </c>
      <c r="G769" s="7" t="s">
        <v>26</v>
      </c>
      <c r="H769" s="12" t="s">
        <v>151</v>
      </c>
      <c r="I769" s="12"/>
      <c r="J769" s="12" t="s">
        <v>269</v>
      </c>
      <c r="K769" s="13">
        <f>90*1.07</f>
        <v>96.30000000000001</v>
      </c>
      <c r="L769" s="14">
        <v>0</v>
      </c>
      <c r="M769" s="14">
        <v>0</v>
      </c>
      <c r="N769" s="13">
        <v>0</v>
      </c>
      <c r="O769" s="14">
        <v>0</v>
      </c>
      <c r="P769" s="14">
        <v>0</v>
      </c>
      <c r="Q769" s="13">
        <v>0</v>
      </c>
      <c r="R769" s="14">
        <v>0</v>
      </c>
      <c r="S769" s="14">
        <v>0</v>
      </c>
      <c r="T769" s="13">
        <v>0</v>
      </c>
      <c r="U769" s="14">
        <v>0</v>
      </c>
      <c r="V769" s="14">
        <v>0</v>
      </c>
      <c r="W769" s="5" t="s">
        <v>220</v>
      </c>
      <c r="X769" s="5" t="s">
        <v>205</v>
      </c>
      <c r="Y769" s="6" t="s">
        <v>151</v>
      </c>
      <c r="Z769" s="12" t="s">
        <v>270</v>
      </c>
      <c r="AA769" s="15"/>
    </row>
    <row r="770" spans="1:27" s="3" customFormat="1" ht="12">
      <c r="A770" s="3" t="s">
        <v>240</v>
      </c>
      <c r="B770" s="16" t="s">
        <v>144</v>
      </c>
      <c r="C770" s="5" t="s">
        <v>35</v>
      </c>
      <c r="D770" s="5" t="s">
        <v>29</v>
      </c>
      <c r="E770" s="5" t="s">
        <v>15</v>
      </c>
      <c r="F770" s="5" t="s">
        <v>187</v>
      </c>
      <c r="G770" s="5" t="s">
        <v>13</v>
      </c>
      <c r="H770" s="12" t="s">
        <v>151</v>
      </c>
      <c r="I770" s="12"/>
      <c r="J770" s="12" t="s">
        <v>264</v>
      </c>
      <c r="K770" s="13">
        <v>0</v>
      </c>
      <c r="L770" s="14">
        <v>0</v>
      </c>
      <c r="M770" s="14">
        <v>0</v>
      </c>
      <c r="N770" s="13">
        <v>0</v>
      </c>
      <c r="O770" s="14">
        <v>0</v>
      </c>
      <c r="P770" s="14">
        <v>0</v>
      </c>
      <c r="Q770" s="13">
        <v>349.483</v>
      </c>
      <c r="R770" s="14">
        <v>3.4025715537904233</v>
      </c>
      <c r="S770" s="14">
        <v>0</v>
      </c>
      <c r="T770" s="13">
        <v>128.862</v>
      </c>
      <c r="U770" s="14">
        <v>1.2546070417400343</v>
      </c>
      <c r="V770" s="14">
        <v>0</v>
      </c>
      <c r="W770" s="5" t="s">
        <v>213</v>
      </c>
      <c r="X770" s="5" t="s">
        <v>214</v>
      </c>
      <c r="Y770" s="6" t="s">
        <v>151</v>
      </c>
      <c r="Z770" s="12" t="s">
        <v>335</v>
      </c>
      <c r="AA770" s="15"/>
    </row>
    <row r="771" spans="1:27" s="3" customFormat="1" ht="12">
      <c r="A771" s="3" t="s">
        <v>12</v>
      </c>
      <c r="B771" s="16" t="s">
        <v>144</v>
      </c>
      <c r="C771" s="5" t="s">
        <v>35</v>
      </c>
      <c r="D771" s="5" t="s">
        <v>29</v>
      </c>
      <c r="E771" s="5" t="s">
        <v>12</v>
      </c>
      <c r="F771" s="7" t="s">
        <v>26</v>
      </c>
      <c r="G771" s="7" t="s">
        <v>26</v>
      </c>
      <c r="H771" s="12" t="s">
        <v>151</v>
      </c>
      <c r="I771" s="12"/>
      <c r="J771" s="12" t="s">
        <v>250</v>
      </c>
      <c r="K771" s="13">
        <v>0</v>
      </c>
      <c r="L771" s="14">
        <v>0</v>
      </c>
      <c r="M771" s="14">
        <v>0</v>
      </c>
      <c r="N771" s="13">
        <v>0</v>
      </c>
      <c r="O771" s="14">
        <v>0</v>
      </c>
      <c r="P771" s="14">
        <v>0</v>
      </c>
      <c r="Q771" s="13">
        <v>427.5288576</v>
      </c>
      <c r="R771" s="14">
        <v>0</v>
      </c>
      <c r="S771" s="14">
        <v>0</v>
      </c>
      <c r="T771" s="13">
        <v>0</v>
      </c>
      <c r="U771" s="14">
        <v>0</v>
      </c>
      <c r="V771" s="14">
        <v>0</v>
      </c>
      <c r="W771" s="5" t="s">
        <v>220</v>
      </c>
      <c r="X771" s="5" t="s">
        <v>205</v>
      </c>
      <c r="Y771" s="6" t="s">
        <v>151</v>
      </c>
      <c r="Z771" s="12"/>
      <c r="AA771" s="15"/>
    </row>
    <row r="772" spans="1:27" s="3" customFormat="1" ht="12">
      <c r="A772" s="3" t="s">
        <v>242</v>
      </c>
      <c r="B772" s="16" t="s">
        <v>144</v>
      </c>
      <c r="C772" s="5" t="s">
        <v>35</v>
      </c>
      <c r="D772" s="5" t="s">
        <v>29</v>
      </c>
      <c r="E772" s="5" t="s">
        <v>191</v>
      </c>
      <c r="F772" s="5" t="s">
        <v>218</v>
      </c>
      <c r="G772" s="5" t="s">
        <v>218</v>
      </c>
      <c r="H772" s="12" t="s">
        <v>151</v>
      </c>
      <c r="I772" s="12"/>
      <c r="J772" s="12" t="s">
        <v>243</v>
      </c>
      <c r="K772" s="13">
        <v>0</v>
      </c>
      <c r="L772" s="14">
        <v>0</v>
      </c>
      <c r="M772" s="14">
        <v>0</v>
      </c>
      <c r="N772" s="13">
        <v>44</v>
      </c>
      <c r="O772" s="14">
        <v>0</v>
      </c>
      <c r="P772" s="14">
        <f>N772/5.1</f>
        <v>8.627450980392158</v>
      </c>
      <c r="Q772" s="13">
        <v>0</v>
      </c>
      <c r="R772" s="14">
        <v>0</v>
      </c>
      <c r="S772" s="14">
        <v>0</v>
      </c>
      <c r="T772" s="13">
        <v>102</v>
      </c>
      <c r="U772" s="14">
        <v>0</v>
      </c>
      <c r="V772" s="14">
        <f>T772/5.1</f>
        <v>20</v>
      </c>
      <c r="W772" s="5" t="s">
        <v>220</v>
      </c>
      <c r="X772" s="5" t="s">
        <v>214</v>
      </c>
      <c r="Y772" s="6" t="s">
        <v>151</v>
      </c>
      <c r="Z772" s="12" t="s">
        <v>244</v>
      </c>
      <c r="AA772" s="15"/>
    </row>
    <row r="773" spans="2:27" s="3" customFormat="1" ht="12">
      <c r="B773" s="16" t="s">
        <v>144</v>
      </c>
      <c r="C773" s="7" t="s">
        <v>31</v>
      </c>
      <c r="D773" s="5" t="s">
        <v>29</v>
      </c>
      <c r="E773" s="5" t="s">
        <v>15</v>
      </c>
      <c r="F773" s="5" t="s">
        <v>187</v>
      </c>
      <c r="G773" s="7" t="s">
        <v>13</v>
      </c>
      <c r="H773" s="16"/>
      <c r="I773" s="8" t="s">
        <v>14</v>
      </c>
      <c r="J773" s="16" t="s">
        <v>802</v>
      </c>
      <c r="K773" s="9">
        <v>0</v>
      </c>
      <c r="L773" s="10">
        <v>0</v>
      </c>
      <c r="M773" s="10"/>
      <c r="N773" s="9">
        <v>0</v>
      </c>
      <c r="O773" s="10">
        <v>0</v>
      </c>
      <c r="P773" s="10"/>
      <c r="Q773" s="9">
        <v>30.215</v>
      </c>
      <c r="R773" s="10">
        <v>0.28877463794534464</v>
      </c>
      <c r="S773" s="10"/>
      <c r="T773" s="9">
        <v>20.143</v>
      </c>
      <c r="U773" s="10">
        <v>0.19251642529689644</v>
      </c>
      <c r="V773" s="10"/>
      <c r="W773" s="7" t="s">
        <v>213</v>
      </c>
      <c r="X773" s="7" t="s">
        <v>214</v>
      </c>
      <c r="Y773" s="8"/>
      <c r="Z773" s="8" t="s">
        <v>891</v>
      </c>
      <c r="AA773" s="8"/>
    </row>
    <row r="774" spans="2:27" s="3" customFormat="1" ht="12">
      <c r="B774" s="12" t="s">
        <v>145</v>
      </c>
      <c r="C774" s="5" t="s">
        <v>30</v>
      </c>
      <c r="D774" s="5" t="s">
        <v>2</v>
      </c>
      <c r="E774" s="5" t="s">
        <v>15</v>
      </c>
      <c r="F774" s="5" t="s">
        <v>187</v>
      </c>
      <c r="G774" s="7" t="s">
        <v>13</v>
      </c>
      <c r="H774" s="12"/>
      <c r="I774" s="12" t="s">
        <v>336</v>
      </c>
      <c r="J774" s="12" t="s">
        <v>782</v>
      </c>
      <c r="K774" s="13"/>
      <c r="L774" s="14"/>
      <c r="M774" s="14"/>
      <c r="N774" s="13">
        <v>210.745</v>
      </c>
      <c r="O774" s="14">
        <v>0.079</v>
      </c>
      <c r="P774" s="14"/>
      <c r="Q774" s="13"/>
      <c r="R774" s="14"/>
      <c r="S774" s="14"/>
      <c r="T774" s="13">
        <v>30.793</v>
      </c>
      <c r="U774" s="14">
        <v>0.011</v>
      </c>
      <c r="V774" s="14"/>
      <c r="W774" s="5" t="s">
        <v>213</v>
      </c>
      <c r="X774" s="5" t="s">
        <v>214</v>
      </c>
      <c r="Y774" s="6"/>
      <c r="Z774" s="12" t="s">
        <v>373</v>
      </c>
      <c r="AA774" s="15"/>
    </row>
    <row r="775" spans="2:27" s="3" customFormat="1" ht="12">
      <c r="B775" s="12" t="s">
        <v>145</v>
      </c>
      <c r="C775" s="5" t="s">
        <v>30</v>
      </c>
      <c r="D775" s="5" t="s">
        <v>2</v>
      </c>
      <c r="E775" s="5" t="s">
        <v>20</v>
      </c>
      <c r="F775" s="5" t="s">
        <v>187</v>
      </c>
      <c r="G775" s="5" t="s">
        <v>13</v>
      </c>
      <c r="H775" s="12"/>
      <c r="I775" s="12" t="s">
        <v>362</v>
      </c>
      <c r="J775" s="12"/>
      <c r="K775" s="13"/>
      <c r="L775" s="14"/>
      <c r="M775" s="14"/>
      <c r="N775" s="13">
        <v>113</v>
      </c>
      <c r="O775" s="14"/>
      <c r="P775" s="14"/>
      <c r="Q775" s="13"/>
      <c r="R775" s="14"/>
      <c r="S775" s="14"/>
      <c r="T775" s="13"/>
      <c r="U775" s="14"/>
      <c r="V775" s="14"/>
      <c r="W775" s="5" t="s">
        <v>220</v>
      </c>
      <c r="X775" s="5" t="s">
        <v>214</v>
      </c>
      <c r="Y775" s="6"/>
      <c r="Z775" s="12" t="s">
        <v>363</v>
      </c>
      <c r="AA775" s="15"/>
    </row>
    <row r="776" spans="2:27" s="3" customFormat="1" ht="12">
      <c r="B776" s="12" t="s">
        <v>145</v>
      </c>
      <c r="C776" s="5" t="s">
        <v>30</v>
      </c>
      <c r="D776" s="5" t="s">
        <v>2</v>
      </c>
      <c r="E776" s="5" t="s">
        <v>12</v>
      </c>
      <c r="F776" s="7" t="s">
        <v>26</v>
      </c>
      <c r="G776" s="7" t="s">
        <v>26</v>
      </c>
      <c r="H776" s="12"/>
      <c r="I776" s="12" t="s">
        <v>339</v>
      </c>
      <c r="J776" s="12" t="s">
        <v>783</v>
      </c>
      <c r="K776" s="13"/>
      <c r="L776" s="14"/>
      <c r="M776" s="14"/>
      <c r="N776" s="13"/>
      <c r="O776" s="14"/>
      <c r="P776" s="14"/>
      <c r="Q776" s="13">
        <v>180</v>
      </c>
      <c r="R776" s="14"/>
      <c r="S776" s="14"/>
      <c r="T776" s="13"/>
      <c r="U776" s="14"/>
      <c r="V776" s="14"/>
      <c r="W776" s="5" t="s">
        <v>220</v>
      </c>
      <c r="X776" s="5" t="s">
        <v>205</v>
      </c>
      <c r="Y776" s="6"/>
      <c r="Z776" s="12" t="s">
        <v>352</v>
      </c>
      <c r="AA776" s="15"/>
    </row>
    <row r="777" spans="2:27" s="3" customFormat="1" ht="12">
      <c r="B777" s="12" t="s">
        <v>145</v>
      </c>
      <c r="C777" s="5" t="s">
        <v>30</v>
      </c>
      <c r="D777" s="5" t="s">
        <v>2</v>
      </c>
      <c r="E777" s="5" t="s">
        <v>191</v>
      </c>
      <c r="F777" s="5" t="s">
        <v>218</v>
      </c>
      <c r="G777" s="5" t="s">
        <v>218</v>
      </c>
      <c r="H777" s="12"/>
      <c r="I777" s="12" t="s">
        <v>350</v>
      </c>
      <c r="J777" s="12" t="s">
        <v>784</v>
      </c>
      <c r="K777" s="13">
        <v>76.275</v>
      </c>
      <c r="L777" s="14"/>
      <c r="M777" s="14"/>
      <c r="N777" s="13"/>
      <c r="O777" s="14"/>
      <c r="P777" s="14"/>
      <c r="Q777" s="13"/>
      <c r="R777" s="14"/>
      <c r="S777" s="14"/>
      <c r="T777" s="13">
        <v>76.275</v>
      </c>
      <c r="U777" s="14"/>
      <c r="V777" s="14"/>
      <c r="W777" s="5" t="s">
        <v>220</v>
      </c>
      <c r="X777" s="5" t="s">
        <v>214</v>
      </c>
      <c r="Y777" s="6"/>
      <c r="Z777" s="12" t="s">
        <v>426</v>
      </c>
      <c r="AA777" s="15"/>
    </row>
    <row r="778" spans="1:27" s="3" customFormat="1" ht="12">
      <c r="A778" s="3" t="s">
        <v>12</v>
      </c>
      <c r="B778" s="17" t="s">
        <v>158</v>
      </c>
      <c r="C778" s="5" t="s">
        <v>35</v>
      </c>
      <c r="D778" s="5" t="s">
        <v>29</v>
      </c>
      <c r="E778" s="5" t="s">
        <v>12</v>
      </c>
      <c r="F778" s="7" t="s">
        <v>26</v>
      </c>
      <c r="G778" s="7" t="s">
        <v>26</v>
      </c>
      <c r="H778" s="12" t="s">
        <v>151</v>
      </c>
      <c r="I778" s="12"/>
      <c r="J778" s="12" t="s">
        <v>250</v>
      </c>
      <c r="K778" s="13">
        <v>0</v>
      </c>
      <c r="L778" s="14">
        <v>0</v>
      </c>
      <c r="M778" s="14">
        <v>0</v>
      </c>
      <c r="N778" s="13">
        <v>0</v>
      </c>
      <c r="O778" s="14">
        <v>0</v>
      </c>
      <c r="P778" s="14">
        <v>0</v>
      </c>
      <c r="Q778" s="13">
        <v>809.3574143999999</v>
      </c>
      <c r="R778" s="14">
        <v>0</v>
      </c>
      <c r="S778" s="14">
        <v>0</v>
      </c>
      <c r="T778" s="13">
        <v>0</v>
      </c>
      <c r="U778" s="14">
        <v>0</v>
      </c>
      <c r="V778" s="14">
        <v>0</v>
      </c>
      <c r="W778" s="5" t="s">
        <v>220</v>
      </c>
      <c r="X778" s="5" t="s">
        <v>205</v>
      </c>
      <c r="Y778" s="6" t="s">
        <v>151</v>
      </c>
      <c r="Z778" s="12"/>
      <c r="AA778" s="15"/>
    </row>
    <row r="779" spans="2:27" s="3" customFormat="1" ht="12">
      <c r="B779" s="17" t="s">
        <v>158</v>
      </c>
      <c r="C779" s="7" t="s">
        <v>31</v>
      </c>
      <c r="D779" s="5" t="s">
        <v>29</v>
      </c>
      <c r="E779" s="5" t="s">
        <v>15</v>
      </c>
      <c r="F779" s="5" t="s">
        <v>187</v>
      </c>
      <c r="G779" s="7" t="s">
        <v>13</v>
      </c>
      <c r="H779" s="16"/>
      <c r="I779" s="8" t="s">
        <v>14</v>
      </c>
      <c r="J779" s="16" t="s">
        <v>796</v>
      </c>
      <c r="K779" s="9">
        <v>0</v>
      </c>
      <c r="L779" s="10">
        <v>0</v>
      </c>
      <c r="M779" s="10"/>
      <c r="N779" s="9">
        <v>526.654</v>
      </c>
      <c r="O779" s="10">
        <v>46.461579833504814</v>
      </c>
      <c r="P779" s="10"/>
      <c r="Q779" s="9">
        <v>0</v>
      </c>
      <c r="R779" s="10">
        <v>0</v>
      </c>
      <c r="S779" s="10"/>
      <c r="T779" s="9">
        <v>146.59</v>
      </c>
      <c r="U779" s="10">
        <v>12.932215435168956</v>
      </c>
      <c r="V779" s="10"/>
      <c r="W779" s="7" t="s">
        <v>213</v>
      </c>
      <c r="X779" s="7" t="s">
        <v>214</v>
      </c>
      <c r="Y779" s="8"/>
      <c r="Z779" s="8" t="s">
        <v>808</v>
      </c>
      <c r="AA779" s="8"/>
    </row>
    <row r="780" spans="2:27" s="3" customFormat="1" ht="12">
      <c r="B780" s="17" t="s">
        <v>158</v>
      </c>
      <c r="C780" s="7" t="s">
        <v>31</v>
      </c>
      <c r="D780" s="5" t="s">
        <v>29</v>
      </c>
      <c r="E780" s="5" t="s">
        <v>191</v>
      </c>
      <c r="F780" s="5" t="s">
        <v>218</v>
      </c>
      <c r="G780" s="5" t="s">
        <v>218</v>
      </c>
      <c r="H780" s="16"/>
      <c r="I780" s="8" t="s">
        <v>14</v>
      </c>
      <c r="J780" s="16" t="s">
        <v>805</v>
      </c>
      <c r="K780" s="9">
        <v>133.38192</v>
      </c>
      <c r="L780" s="10">
        <v>0</v>
      </c>
      <c r="M780" s="10">
        <v>24.4425</v>
      </c>
      <c r="N780" s="9">
        <v>0</v>
      </c>
      <c r="O780" s="10">
        <v>0</v>
      </c>
      <c r="P780" s="10">
        <v>0</v>
      </c>
      <c r="Q780" s="9">
        <v>0</v>
      </c>
      <c r="R780" s="10">
        <v>0</v>
      </c>
      <c r="S780" s="10">
        <v>0</v>
      </c>
      <c r="T780" s="9">
        <v>311.22447999999997</v>
      </c>
      <c r="U780" s="10">
        <v>0</v>
      </c>
      <c r="V780" s="10">
        <v>57.03249999999999</v>
      </c>
      <c r="W780" s="7" t="s">
        <v>220</v>
      </c>
      <c r="X780" s="7" t="s">
        <v>214</v>
      </c>
      <c r="Y780" s="8"/>
      <c r="Z780" s="8" t="s">
        <v>808</v>
      </c>
      <c r="AA780" s="8" t="s">
        <v>827</v>
      </c>
    </row>
    <row r="781" spans="2:27" s="3" customFormat="1" ht="12">
      <c r="B781" s="12" t="s">
        <v>159</v>
      </c>
      <c r="C781" s="5" t="s">
        <v>38</v>
      </c>
      <c r="D781" s="5" t="s">
        <v>29</v>
      </c>
      <c r="E781" s="5" t="s">
        <v>15</v>
      </c>
      <c r="F781" s="5" t="s">
        <v>187</v>
      </c>
      <c r="G781" s="5" t="s">
        <v>187</v>
      </c>
      <c r="H781" s="12"/>
      <c r="I781" s="12" t="s">
        <v>226</v>
      </c>
      <c r="J781" s="12" t="s">
        <v>190</v>
      </c>
      <c r="K781" s="13"/>
      <c r="L781" s="14"/>
      <c r="M781" s="14"/>
      <c r="N781" s="13">
        <v>2959.737</v>
      </c>
      <c r="O781" s="14">
        <v>31.563003199237283</v>
      </c>
      <c r="P781" s="14"/>
      <c r="Q781" s="13"/>
      <c r="R781" s="14"/>
      <c r="S781" s="14"/>
      <c r="T781" s="13">
        <v>4439.605</v>
      </c>
      <c r="U781" s="14">
        <v>47.34449946679378</v>
      </c>
      <c r="V781" s="14"/>
      <c r="W781" s="5" t="s">
        <v>220</v>
      </c>
      <c r="X781" s="5" t="s">
        <v>214</v>
      </c>
      <c r="Y781" s="6"/>
      <c r="Z781" s="12" t="s">
        <v>229</v>
      </c>
      <c r="AA781" s="15"/>
    </row>
    <row r="782" spans="2:27" s="3" customFormat="1" ht="12">
      <c r="B782" s="12" t="s">
        <v>159</v>
      </c>
      <c r="C782" s="5" t="s">
        <v>38</v>
      </c>
      <c r="D782" s="5" t="s">
        <v>29</v>
      </c>
      <c r="E782" s="5" t="s">
        <v>191</v>
      </c>
      <c r="F782" s="5" t="s">
        <v>218</v>
      </c>
      <c r="G782" s="5" t="s">
        <v>218</v>
      </c>
      <c r="H782" s="12"/>
      <c r="I782" s="12" t="s">
        <v>26</v>
      </c>
      <c r="J782" s="12" t="s">
        <v>219</v>
      </c>
      <c r="K782" s="13"/>
      <c r="L782" s="14"/>
      <c r="M782" s="14"/>
      <c r="N782" s="13"/>
      <c r="O782" s="14"/>
      <c r="P782" s="14"/>
      <c r="Q782" s="13">
        <v>1902.18715</v>
      </c>
      <c r="R782" s="14"/>
      <c r="S782" s="14">
        <v>264.56354051778163</v>
      </c>
      <c r="T782" s="13">
        <v>631.6894800000001</v>
      </c>
      <c r="U782" s="14"/>
      <c r="V782" s="14">
        <v>87.85781427271047</v>
      </c>
      <c r="W782" s="5" t="s">
        <v>220</v>
      </c>
      <c r="X782" s="5" t="s">
        <v>214</v>
      </c>
      <c r="Y782" s="6"/>
      <c r="Z782" s="12" t="s">
        <v>224</v>
      </c>
      <c r="AA782" s="15"/>
    </row>
    <row r="783" spans="2:27" s="3" customFormat="1" ht="12">
      <c r="B783" s="12" t="s">
        <v>159</v>
      </c>
      <c r="C783" s="5" t="s">
        <v>38</v>
      </c>
      <c r="D783" s="5" t="s">
        <v>29</v>
      </c>
      <c r="E783" s="5" t="s">
        <v>19</v>
      </c>
      <c r="F783" s="5" t="s">
        <v>218</v>
      </c>
      <c r="G783" s="5" t="s">
        <v>218</v>
      </c>
      <c r="H783" s="12"/>
      <c r="I783" s="12" t="s">
        <v>4</v>
      </c>
      <c r="J783" s="12" t="s">
        <v>223</v>
      </c>
      <c r="K783" s="13">
        <v>214</v>
      </c>
      <c r="L783" s="14"/>
      <c r="M783" s="14"/>
      <c r="N783" s="13"/>
      <c r="O783" s="14"/>
      <c r="P783" s="14"/>
      <c r="Q783" s="13"/>
      <c r="R783" s="14"/>
      <c r="S783" s="14"/>
      <c r="T783" s="13"/>
      <c r="U783" s="14"/>
      <c r="V783" s="14"/>
      <c r="W783" s="5" t="s">
        <v>220</v>
      </c>
      <c r="X783" s="5" t="s">
        <v>205</v>
      </c>
      <c r="Y783" s="6"/>
      <c r="Z783" s="12"/>
      <c r="AA783" s="15"/>
    </row>
    <row r="784" spans="2:27" s="3" customFormat="1" ht="12">
      <c r="B784" s="12" t="s">
        <v>159</v>
      </c>
      <c r="C784" s="5" t="s">
        <v>30</v>
      </c>
      <c r="D784" s="5" t="s">
        <v>29</v>
      </c>
      <c r="E784" s="5" t="s">
        <v>12</v>
      </c>
      <c r="F784" s="7" t="s">
        <v>26</v>
      </c>
      <c r="G784" s="7" t="s">
        <v>26</v>
      </c>
      <c r="H784" s="12"/>
      <c r="I784" s="12" t="s">
        <v>339</v>
      </c>
      <c r="J784" s="12" t="s">
        <v>785</v>
      </c>
      <c r="K784" s="13">
        <v>315.23880959999997</v>
      </c>
      <c r="L784" s="14"/>
      <c r="M784" s="14"/>
      <c r="N784" s="13"/>
      <c r="O784" s="14"/>
      <c r="P784" s="14"/>
      <c r="Q784" s="13"/>
      <c r="R784" s="14"/>
      <c r="S784" s="14"/>
      <c r="T784" s="13"/>
      <c r="U784" s="14"/>
      <c r="V784" s="14"/>
      <c r="W784" s="5" t="s">
        <v>220</v>
      </c>
      <c r="X784" s="5" t="s">
        <v>205</v>
      </c>
      <c r="Y784" s="6"/>
      <c r="Z784" s="12" t="s">
        <v>355</v>
      </c>
      <c r="AA784" s="15"/>
    </row>
    <row r="785" spans="2:27" s="3" customFormat="1" ht="12">
      <c r="B785" s="12" t="s">
        <v>159</v>
      </c>
      <c r="C785" s="5" t="s">
        <v>30</v>
      </c>
      <c r="D785" s="5" t="s">
        <v>29</v>
      </c>
      <c r="E785" s="5" t="s">
        <v>191</v>
      </c>
      <c r="F785" s="5" t="s">
        <v>218</v>
      </c>
      <c r="G785" s="5" t="s">
        <v>218</v>
      </c>
      <c r="H785" s="12"/>
      <c r="I785" s="12" t="s">
        <v>350</v>
      </c>
      <c r="J785" s="12" t="s">
        <v>786</v>
      </c>
      <c r="K785" s="13"/>
      <c r="L785" s="14"/>
      <c r="M785" s="14"/>
      <c r="N785" s="13"/>
      <c r="O785" s="14"/>
      <c r="P785" s="14"/>
      <c r="Q785" s="13">
        <v>596.267</v>
      </c>
      <c r="R785" s="14"/>
      <c r="S785" s="14"/>
      <c r="T785" s="13">
        <v>198.756</v>
      </c>
      <c r="U785" s="14"/>
      <c r="V785" s="14"/>
      <c r="W785" s="5" t="s">
        <v>220</v>
      </c>
      <c r="X785" s="5" t="s">
        <v>214</v>
      </c>
      <c r="Y785" s="6"/>
      <c r="Z785" s="12" t="s">
        <v>352</v>
      </c>
      <c r="AA785" s="15"/>
    </row>
    <row r="786" spans="2:27" s="3" customFormat="1" ht="12">
      <c r="B786" s="12" t="s">
        <v>146</v>
      </c>
      <c r="C786" s="5" t="s">
        <v>30</v>
      </c>
      <c r="D786" s="5" t="s">
        <v>29</v>
      </c>
      <c r="E786" s="5" t="s">
        <v>12</v>
      </c>
      <c r="F786" s="7" t="s">
        <v>26</v>
      </c>
      <c r="G786" s="7" t="s">
        <v>26</v>
      </c>
      <c r="H786" s="12"/>
      <c r="I786" s="12" t="s">
        <v>339</v>
      </c>
      <c r="J786" s="12" t="s">
        <v>787</v>
      </c>
      <c r="K786" s="13"/>
      <c r="L786" s="14"/>
      <c r="M786" s="14"/>
      <c r="N786" s="13"/>
      <c r="O786" s="14"/>
      <c r="P786" s="14"/>
      <c r="Q786" s="13">
        <v>450.4293504</v>
      </c>
      <c r="R786" s="14"/>
      <c r="S786" s="14"/>
      <c r="T786" s="13"/>
      <c r="U786" s="14"/>
      <c r="V786" s="14"/>
      <c r="W786" s="5" t="s">
        <v>220</v>
      </c>
      <c r="X786" s="5" t="s">
        <v>205</v>
      </c>
      <c r="Y786" s="6"/>
      <c r="Z786" s="12" t="s">
        <v>352</v>
      </c>
      <c r="AA786" s="15"/>
    </row>
    <row r="787" spans="2:27" s="3" customFormat="1" ht="12">
      <c r="B787" s="12" t="s">
        <v>147</v>
      </c>
      <c r="C787" s="5" t="s">
        <v>30</v>
      </c>
      <c r="D787" s="5" t="s">
        <v>2</v>
      </c>
      <c r="E787" s="5" t="s">
        <v>15</v>
      </c>
      <c r="F787" s="5" t="s">
        <v>187</v>
      </c>
      <c r="G787" s="7" t="s">
        <v>13</v>
      </c>
      <c r="H787" s="12"/>
      <c r="I787" s="12" t="s">
        <v>364</v>
      </c>
      <c r="J787" s="12" t="s">
        <v>788</v>
      </c>
      <c r="K787" s="13">
        <v>135.6</v>
      </c>
      <c r="L787" s="14">
        <v>0.6666666666666666</v>
      </c>
      <c r="M787" s="14"/>
      <c r="N787" s="13"/>
      <c r="O787" s="14"/>
      <c r="P787" s="14"/>
      <c r="Q787" s="13"/>
      <c r="R787" s="14"/>
      <c r="S787" s="14"/>
      <c r="T787" s="13">
        <v>198.88</v>
      </c>
      <c r="U787" s="14">
        <v>0.9777777777777776</v>
      </c>
      <c r="V787" s="14"/>
      <c r="W787" s="5" t="s">
        <v>213</v>
      </c>
      <c r="X787" s="5" t="s">
        <v>214</v>
      </c>
      <c r="Y787" s="6"/>
      <c r="Z787" s="12" t="s">
        <v>373</v>
      </c>
      <c r="AA787" s="15"/>
    </row>
    <row r="788" spans="2:27" s="3" customFormat="1" ht="12">
      <c r="B788" s="12" t="s">
        <v>147</v>
      </c>
      <c r="C788" s="5" t="s">
        <v>30</v>
      </c>
      <c r="D788" s="5" t="s">
        <v>2</v>
      </c>
      <c r="E788" s="5" t="s">
        <v>20</v>
      </c>
      <c r="F788" s="5" t="s">
        <v>187</v>
      </c>
      <c r="G788" s="5" t="s">
        <v>13</v>
      </c>
      <c r="H788" s="12"/>
      <c r="I788" s="12" t="s">
        <v>362</v>
      </c>
      <c r="J788" s="12"/>
      <c r="K788" s="13">
        <v>79.1</v>
      </c>
      <c r="L788" s="14"/>
      <c r="M788" s="14"/>
      <c r="N788" s="13"/>
      <c r="O788" s="14"/>
      <c r="P788" s="14"/>
      <c r="Q788" s="13"/>
      <c r="R788" s="14"/>
      <c r="S788" s="14"/>
      <c r="T788" s="13"/>
      <c r="U788" s="14"/>
      <c r="V788" s="14"/>
      <c r="W788" s="5" t="s">
        <v>220</v>
      </c>
      <c r="X788" s="5" t="s">
        <v>214</v>
      </c>
      <c r="Y788" s="6"/>
      <c r="Z788" s="12" t="s">
        <v>363</v>
      </c>
      <c r="AA788" s="15"/>
    </row>
    <row r="789" spans="2:27" s="3" customFormat="1" ht="12">
      <c r="B789" s="12" t="s">
        <v>147</v>
      </c>
      <c r="C789" s="5" t="s">
        <v>30</v>
      </c>
      <c r="D789" s="5" t="s">
        <v>2</v>
      </c>
      <c r="E789" s="5" t="s">
        <v>12</v>
      </c>
      <c r="F789" s="7" t="s">
        <v>26</v>
      </c>
      <c r="G789" s="7" t="s">
        <v>26</v>
      </c>
      <c r="H789" s="12"/>
      <c r="I789" s="12" t="s">
        <v>339</v>
      </c>
      <c r="J789" s="12" t="s">
        <v>789</v>
      </c>
      <c r="K789" s="13"/>
      <c r="L789" s="14"/>
      <c r="M789" s="14"/>
      <c r="N789" s="13"/>
      <c r="O789" s="14"/>
      <c r="P789" s="14"/>
      <c r="Q789" s="13">
        <v>180</v>
      </c>
      <c r="R789" s="14"/>
      <c r="S789" s="14"/>
      <c r="T789" s="13"/>
      <c r="U789" s="14"/>
      <c r="V789" s="14"/>
      <c r="W789" s="5" t="s">
        <v>220</v>
      </c>
      <c r="X789" s="5" t="s">
        <v>205</v>
      </c>
      <c r="Y789" s="6"/>
      <c r="Z789" s="12" t="s">
        <v>429</v>
      </c>
      <c r="AA789" s="15"/>
    </row>
    <row r="790" spans="2:27" s="3" customFormat="1" ht="12">
      <c r="B790" s="12" t="s">
        <v>147</v>
      </c>
      <c r="C790" s="5" t="s">
        <v>30</v>
      </c>
      <c r="D790" s="5" t="s">
        <v>2</v>
      </c>
      <c r="E790" s="5" t="s">
        <v>191</v>
      </c>
      <c r="F790" s="5" t="s">
        <v>218</v>
      </c>
      <c r="G790" s="5" t="s">
        <v>218</v>
      </c>
      <c r="H790" s="12"/>
      <c r="I790" s="12" t="s">
        <v>350</v>
      </c>
      <c r="J790" s="12" t="s">
        <v>790</v>
      </c>
      <c r="K790" s="13">
        <v>110.175</v>
      </c>
      <c r="L790" s="14"/>
      <c r="M790" s="14"/>
      <c r="N790" s="13"/>
      <c r="O790" s="14"/>
      <c r="P790" s="14"/>
      <c r="Q790" s="13"/>
      <c r="R790" s="14"/>
      <c r="S790" s="14"/>
      <c r="T790" s="13">
        <v>110.175</v>
      </c>
      <c r="U790" s="14"/>
      <c r="V790" s="14"/>
      <c r="W790" s="5" t="s">
        <v>220</v>
      </c>
      <c r="X790" s="5" t="s">
        <v>214</v>
      </c>
      <c r="Y790" s="6"/>
      <c r="Z790" s="12" t="s">
        <v>396</v>
      </c>
      <c r="AA790" s="15"/>
    </row>
    <row r="791" spans="2:27" s="3" customFormat="1" ht="12">
      <c r="B791" s="12" t="s">
        <v>147</v>
      </c>
      <c r="C791" s="7" t="s">
        <v>31</v>
      </c>
      <c r="D791" s="5" t="s">
        <v>2</v>
      </c>
      <c r="E791" s="5" t="s">
        <v>15</v>
      </c>
      <c r="F791" s="5" t="s">
        <v>187</v>
      </c>
      <c r="G791" s="7" t="s">
        <v>13</v>
      </c>
      <c r="H791" s="16"/>
      <c r="I791" s="8" t="s">
        <v>14</v>
      </c>
      <c r="J791" s="16" t="s">
        <v>796</v>
      </c>
      <c r="K791" s="9">
        <v>151.51</v>
      </c>
      <c r="L791" s="10">
        <v>0.7722222222222221</v>
      </c>
      <c r="M791" s="10"/>
      <c r="N791" s="9">
        <v>0</v>
      </c>
      <c r="O791" s="10">
        <v>0</v>
      </c>
      <c r="P791" s="10"/>
      <c r="Q791" s="9">
        <v>0</v>
      </c>
      <c r="R791" s="10">
        <v>0</v>
      </c>
      <c r="S791" s="10"/>
      <c r="T791" s="9">
        <v>0</v>
      </c>
      <c r="U791" s="10">
        <v>0</v>
      </c>
      <c r="V791" s="10"/>
      <c r="W791" s="7" t="s">
        <v>213</v>
      </c>
      <c r="X791" s="7" t="s">
        <v>214</v>
      </c>
      <c r="Y791" s="8"/>
      <c r="Z791" s="8" t="s">
        <v>797</v>
      </c>
      <c r="AA791" s="8"/>
    </row>
    <row r="792" spans="2:27" s="3" customFormat="1" ht="12">
      <c r="B792" s="12" t="s">
        <v>147</v>
      </c>
      <c r="C792" s="7" t="s">
        <v>31</v>
      </c>
      <c r="D792" s="5" t="s">
        <v>2</v>
      </c>
      <c r="E792" s="5" t="s">
        <v>20</v>
      </c>
      <c r="F792" s="5" t="s">
        <v>187</v>
      </c>
      <c r="G792" s="5" t="s">
        <v>187</v>
      </c>
      <c r="H792" s="16"/>
      <c r="I792" s="8" t="s">
        <v>796</v>
      </c>
      <c r="J792" s="16" t="s">
        <v>192</v>
      </c>
      <c r="K792" s="9">
        <v>32.1</v>
      </c>
      <c r="L792" s="10">
        <v>0</v>
      </c>
      <c r="M792" s="10"/>
      <c r="N792" s="9">
        <v>0</v>
      </c>
      <c r="O792" s="10">
        <v>0</v>
      </c>
      <c r="P792" s="10"/>
      <c r="Q792" s="9">
        <v>0</v>
      </c>
      <c r="R792" s="10">
        <v>0</v>
      </c>
      <c r="S792" s="10"/>
      <c r="T792" s="9">
        <v>0</v>
      </c>
      <c r="U792" s="10">
        <v>0</v>
      </c>
      <c r="V792" s="10"/>
      <c r="W792" s="7" t="s">
        <v>220</v>
      </c>
      <c r="X792" s="7" t="s">
        <v>214</v>
      </c>
      <c r="Y792" s="8"/>
      <c r="Z792" s="8" t="s">
        <v>797</v>
      </c>
      <c r="AA792" s="8"/>
    </row>
    <row r="793" spans="2:27" s="3" customFormat="1" ht="12">
      <c r="B793" s="12" t="s">
        <v>147</v>
      </c>
      <c r="C793" s="7" t="s">
        <v>31</v>
      </c>
      <c r="D793" s="5" t="s">
        <v>2</v>
      </c>
      <c r="E793" s="5" t="s">
        <v>191</v>
      </c>
      <c r="F793" s="5" t="s">
        <v>218</v>
      </c>
      <c r="G793" s="5" t="s">
        <v>218</v>
      </c>
      <c r="H793" s="16"/>
      <c r="I793" s="8" t="s">
        <v>14</v>
      </c>
      <c r="J793" s="16" t="s">
        <v>805</v>
      </c>
      <c r="K793" s="9">
        <v>42.51</v>
      </c>
      <c r="L793" s="10">
        <v>0</v>
      </c>
      <c r="M793" s="10">
        <v>3.4938</v>
      </c>
      <c r="N793" s="9">
        <v>0</v>
      </c>
      <c r="O793" s="10">
        <v>0</v>
      </c>
      <c r="P793" s="10">
        <v>0</v>
      </c>
      <c r="Q793" s="9">
        <v>0</v>
      </c>
      <c r="R793" s="10">
        <v>0</v>
      </c>
      <c r="S793" s="10">
        <v>0</v>
      </c>
      <c r="T793" s="9">
        <v>99.19000000000001</v>
      </c>
      <c r="U793" s="10">
        <v>0</v>
      </c>
      <c r="V793" s="10">
        <v>8.1522</v>
      </c>
      <c r="W793" s="7" t="s">
        <v>220</v>
      </c>
      <c r="X793" s="7" t="s">
        <v>214</v>
      </c>
      <c r="Y793" s="8"/>
      <c r="Z793" s="8" t="s">
        <v>797</v>
      </c>
      <c r="AA793" s="8" t="s">
        <v>892</v>
      </c>
    </row>
    <row r="794" spans="1:27" s="3" customFormat="1" ht="12">
      <c r="A794" s="3" t="s">
        <v>240</v>
      </c>
      <c r="B794" s="12" t="s">
        <v>148</v>
      </c>
      <c r="C794" s="5" t="s">
        <v>35</v>
      </c>
      <c r="D794" s="5" t="s">
        <v>2</v>
      </c>
      <c r="E794" s="5" t="s">
        <v>15</v>
      </c>
      <c r="F794" s="5" t="s">
        <v>187</v>
      </c>
      <c r="G794" s="5" t="s">
        <v>13</v>
      </c>
      <c r="H794" s="12" t="s">
        <v>151</v>
      </c>
      <c r="I794" s="12"/>
      <c r="J794" s="12" t="s">
        <v>282</v>
      </c>
      <c r="K794" s="13">
        <v>0</v>
      </c>
      <c r="L794" s="14">
        <v>0</v>
      </c>
      <c r="M794" s="14">
        <v>0</v>
      </c>
      <c r="N794" s="13">
        <v>0</v>
      </c>
      <c r="O794" s="14">
        <v>0</v>
      </c>
      <c r="P794" s="14">
        <v>0</v>
      </c>
      <c r="Q794" s="13">
        <v>0</v>
      </c>
      <c r="R794" s="14">
        <v>0</v>
      </c>
      <c r="S794" s="14">
        <v>0</v>
      </c>
      <c r="T794" s="13">
        <v>160.5</v>
      </c>
      <c r="U794" s="14">
        <v>1.4961206896551726</v>
      </c>
      <c r="V794" s="14">
        <v>0</v>
      </c>
      <c r="W794" s="5" t="s">
        <v>213</v>
      </c>
      <c r="X794" s="5" t="s">
        <v>214</v>
      </c>
      <c r="Y794" s="6" t="s">
        <v>151</v>
      </c>
      <c r="Z794" s="12" t="s">
        <v>292</v>
      </c>
      <c r="AA794" s="15"/>
    </row>
    <row r="795" spans="1:27" s="3" customFormat="1" ht="12">
      <c r="A795" s="3" t="s">
        <v>242</v>
      </c>
      <c r="B795" s="12" t="s">
        <v>148</v>
      </c>
      <c r="C795" s="5" t="s">
        <v>35</v>
      </c>
      <c r="D795" s="5" t="s">
        <v>2</v>
      </c>
      <c r="E795" s="5" t="s">
        <v>191</v>
      </c>
      <c r="F795" s="5" t="s">
        <v>218</v>
      </c>
      <c r="G795" s="5" t="s">
        <v>218</v>
      </c>
      <c r="H795" s="12" t="s">
        <v>151</v>
      </c>
      <c r="I795" s="12"/>
      <c r="J795" s="12" t="s">
        <v>243</v>
      </c>
      <c r="K795" s="13">
        <v>46.22400000000001</v>
      </c>
      <c r="L795" s="14">
        <v>0</v>
      </c>
      <c r="M795" s="14">
        <v>0</v>
      </c>
      <c r="N795" s="13">
        <v>0</v>
      </c>
      <c r="O795" s="14">
        <v>0</v>
      </c>
      <c r="P795" s="14">
        <v>0</v>
      </c>
      <c r="Q795" s="13">
        <v>0</v>
      </c>
      <c r="R795" s="14">
        <v>0</v>
      </c>
      <c r="S795" s="14">
        <v>0</v>
      </c>
      <c r="T795" s="13">
        <v>63.665000000000006</v>
      </c>
      <c r="U795" s="14">
        <v>0</v>
      </c>
      <c r="V795" s="14">
        <v>0</v>
      </c>
      <c r="W795" s="5" t="s">
        <v>220</v>
      </c>
      <c r="X795" s="5" t="s">
        <v>214</v>
      </c>
      <c r="Y795" s="6" t="s">
        <v>151</v>
      </c>
      <c r="Z795" s="12" t="s">
        <v>292</v>
      </c>
      <c r="AA795" s="15"/>
    </row>
    <row r="796" spans="2:27" s="3" customFormat="1" ht="12">
      <c r="B796" s="12" t="s">
        <v>148</v>
      </c>
      <c r="C796" s="5" t="s">
        <v>30</v>
      </c>
      <c r="D796" s="5" t="s">
        <v>2</v>
      </c>
      <c r="E796" s="5" t="s">
        <v>15</v>
      </c>
      <c r="F796" s="5" t="s">
        <v>187</v>
      </c>
      <c r="G796" s="7" t="s">
        <v>13</v>
      </c>
      <c r="H796" s="12"/>
      <c r="I796" s="12" t="s">
        <v>364</v>
      </c>
      <c r="J796" s="12" t="s">
        <v>791</v>
      </c>
      <c r="K796" s="13"/>
      <c r="L796" s="14"/>
      <c r="M796" s="14"/>
      <c r="N796" s="13"/>
      <c r="O796" s="14"/>
      <c r="P796" s="14"/>
      <c r="Q796" s="13"/>
      <c r="R796" s="14"/>
      <c r="S796" s="14"/>
      <c r="T796" s="13">
        <v>333.959</v>
      </c>
      <c r="U796" s="14">
        <v>2.9673060344827586</v>
      </c>
      <c r="V796" s="14"/>
      <c r="W796" s="5" t="s">
        <v>213</v>
      </c>
      <c r="X796" s="5" t="s">
        <v>214</v>
      </c>
      <c r="Y796" s="6"/>
      <c r="Z796" s="12" t="s">
        <v>373</v>
      </c>
      <c r="AA796" s="15"/>
    </row>
    <row r="797" spans="2:27" s="3" customFormat="1" ht="12">
      <c r="B797" s="12" t="s">
        <v>148</v>
      </c>
      <c r="C797" s="5" t="s">
        <v>30</v>
      </c>
      <c r="D797" s="5" t="s">
        <v>2</v>
      </c>
      <c r="E797" s="5" t="s">
        <v>12</v>
      </c>
      <c r="F797" s="7" t="s">
        <v>26</v>
      </c>
      <c r="G797" s="7" t="s">
        <v>26</v>
      </c>
      <c r="H797" s="12"/>
      <c r="I797" s="12" t="s">
        <v>339</v>
      </c>
      <c r="J797" s="12" t="s">
        <v>792</v>
      </c>
      <c r="K797" s="13"/>
      <c r="L797" s="14"/>
      <c r="M797" s="14"/>
      <c r="N797" s="13"/>
      <c r="O797" s="14"/>
      <c r="P797" s="14"/>
      <c r="Q797" s="13">
        <v>392.78200319999996</v>
      </c>
      <c r="R797" s="14"/>
      <c r="S797" s="14"/>
      <c r="T797" s="13"/>
      <c r="U797" s="14"/>
      <c r="V797" s="14"/>
      <c r="W797" s="5" t="s">
        <v>220</v>
      </c>
      <c r="X797" s="5" t="s">
        <v>205</v>
      </c>
      <c r="Y797" s="6"/>
      <c r="Z797" s="12" t="s">
        <v>429</v>
      </c>
      <c r="AA797" s="15"/>
    </row>
    <row r="798" spans="2:27" s="3" customFormat="1" ht="12">
      <c r="B798" s="12" t="s">
        <v>148</v>
      </c>
      <c r="C798" s="5" t="s">
        <v>30</v>
      </c>
      <c r="D798" s="5" t="s">
        <v>2</v>
      </c>
      <c r="E798" s="5" t="s">
        <v>191</v>
      </c>
      <c r="F798" s="5" t="s">
        <v>218</v>
      </c>
      <c r="G798" s="5" t="s">
        <v>218</v>
      </c>
      <c r="H798" s="12"/>
      <c r="I798" s="12" t="s">
        <v>350</v>
      </c>
      <c r="J798" s="12" t="s">
        <v>793</v>
      </c>
      <c r="K798" s="13">
        <v>110.175</v>
      </c>
      <c r="L798" s="14"/>
      <c r="M798" s="14"/>
      <c r="N798" s="13"/>
      <c r="O798" s="14"/>
      <c r="P798" s="14"/>
      <c r="Q798" s="13"/>
      <c r="R798" s="14"/>
      <c r="S798" s="14"/>
      <c r="T798" s="13">
        <v>110.175</v>
      </c>
      <c r="U798" s="14"/>
      <c r="V798" s="14"/>
      <c r="W798" s="5" t="s">
        <v>220</v>
      </c>
      <c r="X798" s="5" t="s">
        <v>214</v>
      </c>
      <c r="Y798" s="6"/>
      <c r="Z798" s="12" t="s">
        <v>363</v>
      </c>
      <c r="AA798" s="15"/>
    </row>
    <row r="799" spans="2:27" s="3" customFormat="1" ht="12">
      <c r="B799" s="16"/>
      <c r="C799" s="7"/>
      <c r="D799" s="7"/>
      <c r="E799" s="5"/>
      <c r="F799" s="7"/>
      <c r="G799" s="7"/>
      <c r="H799" s="16"/>
      <c r="I799" s="8"/>
      <c r="J799" s="16"/>
      <c r="K799" s="9"/>
      <c r="L799" s="10"/>
      <c r="M799" s="10"/>
      <c r="N799" s="9"/>
      <c r="O799" s="10"/>
      <c r="P799" s="10"/>
      <c r="Q799" s="9"/>
      <c r="R799" s="10"/>
      <c r="S799" s="10"/>
      <c r="T799" s="9"/>
      <c r="U799" s="10"/>
      <c r="V799" s="10"/>
      <c r="W799" s="7"/>
      <c r="X799" s="7"/>
      <c r="Y799" s="8"/>
      <c r="Z799" s="8"/>
      <c r="AA799" s="8"/>
    </row>
    <row r="800" spans="2:131" ht="12">
      <c r="B800" s="33" t="s">
        <v>894</v>
      </c>
      <c r="K800" s="25">
        <v>7702.023</v>
      </c>
      <c r="L800" s="23"/>
      <c r="N800" s="25">
        <v>7316.624</v>
      </c>
      <c r="Q800" s="25">
        <v>7464.604</v>
      </c>
      <c r="R800" s="24"/>
      <c r="S800" s="24"/>
      <c r="T800" s="34"/>
      <c r="U800" s="24"/>
      <c r="W800" s="19"/>
      <c r="Z800" s="20"/>
      <c r="AA800" s="19"/>
      <c r="AB800" s="35"/>
      <c r="AE800" s="33"/>
      <c r="AF800" s="32"/>
      <c r="AH800" s="33"/>
      <c r="AI800" s="32"/>
      <c r="AM800" s="31"/>
      <c r="AN800" s="24"/>
      <c r="AP800" s="31"/>
      <c r="AQ800" s="24"/>
      <c r="AS800" s="28"/>
      <c r="AT800" s="27"/>
      <c r="AU800" s="23"/>
      <c r="AV800" s="19"/>
      <c r="AW800" s="23"/>
      <c r="AY800" s="19"/>
      <c r="AZ800" s="20"/>
      <c r="BA800" s="23"/>
      <c r="BB800" s="19"/>
      <c r="BC800" s="20"/>
      <c r="BD800" s="23"/>
      <c r="BE800" s="19"/>
      <c r="BF800" s="20"/>
      <c r="BG800" s="23"/>
      <c r="BH800" s="19"/>
      <c r="BI800" s="20"/>
      <c r="BJ800" s="23"/>
      <c r="BK800" s="24"/>
      <c r="BP800" s="25"/>
      <c r="BR800" s="19"/>
      <c r="BS800" s="20"/>
      <c r="BT800" s="19"/>
      <c r="BU800" s="36"/>
      <c r="BW800" s="23"/>
      <c r="BX800" s="20"/>
      <c r="CA800" s="19"/>
      <c r="CB800" s="27"/>
      <c r="CD800" s="28"/>
      <c r="CE800" s="29"/>
      <c r="CF800" s="27"/>
      <c r="CG800" s="29"/>
      <c r="CH800" s="19"/>
      <c r="CI800" s="23"/>
      <c r="CJ800" s="20"/>
      <c r="CK800" s="28"/>
      <c r="CL800" s="27"/>
      <c r="CM800" s="29"/>
      <c r="CN800" s="28"/>
      <c r="CO800" s="27"/>
      <c r="CP800" s="29"/>
      <c r="CQ800" s="28"/>
      <c r="CR800" s="27"/>
      <c r="CS800" s="29"/>
      <c r="CT800" s="28"/>
      <c r="CU800" s="27"/>
      <c r="CV800" s="29"/>
      <c r="CW800" s="28"/>
      <c r="CX800" s="27"/>
      <c r="CY800" s="29"/>
      <c r="CZ800" s="30"/>
      <c r="DA800" s="31"/>
      <c r="DD800" s="30"/>
      <c r="DF800" s="32"/>
      <c r="DJ800" s="22"/>
      <c r="DL800" s="33"/>
      <c r="DN800" s="22"/>
      <c r="DQ800" s="33"/>
      <c r="DR800" s="22"/>
      <c r="DU800" s="32"/>
      <c r="DV800" s="22"/>
      <c r="DZ800" s="32"/>
      <c r="EA800" s="22"/>
    </row>
    <row r="801" spans="11:131" ht="12">
      <c r="K801" s="25"/>
      <c r="L801" s="23"/>
      <c r="Q801" s="34"/>
      <c r="R801" s="24"/>
      <c r="S801" s="24"/>
      <c r="T801" s="34"/>
      <c r="U801" s="24"/>
      <c r="W801" s="19"/>
      <c r="Z801" s="20"/>
      <c r="AA801" s="19"/>
      <c r="AB801" s="35"/>
      <c r="AE801" s="33"/>
      <c r="AF801" s="32"/>
      <c r="AH801" s="33"/>
      <c r="AI801" s="32"/>
      <c r="AM801" s="31"/>
      <c r="AN801" s="24"/>
      <c r="AP801" s="31"/>
      <c r="AQ801" s="24"/>
      <c r="AS801" s="28"/>
      <c r="AT801" s="27"/>
      <c r="AU801" s="23"/>
      <c r="AV801" s="19"/>
      <c r="AW801" s="23"/>
      <c r="AY801" s="19"/>
      <c r="AZ801" s="20"/>
      <c r="BA801" s="23"/>
      <c r="BB801" s="19"/>
      <c r="BC801" s="20"/>
      <c r="BD801" s="23"/>
      <c r="BE801" s="19"/>
      <c r="BF801" s="20"/>
      <c r="BG801" s="23"/>
      <c r="BH801" s="19"/>
      <c r="BI801" s="20"/>
      <c r="BJ801" s="23"/>
      <c r="BK801" s="24"/>
      <c r="BP801" s="25"/>
      <c r="BR801" s="19"/>
      <c r="BS801" s="20"/>
      <c r="BT801" s="19"/>
      <c r="BU801" s="36"/>
      <c r="BW801" s="23"/>
      <c r="BX801" s="20"/>
      <c r="CA801" s="19"/>
      <c r="CB801" s="27"/>
      <c r="CD801" s="28"/>
      <c r="CE801" s="29"/>
      <c r="CF801" s="27"/>
      <c r="CG801" s="29"/>
      <c r="CH801" s="19"/>
      <c r="CI801" s="23"/>
      <c r="CJ801" s="20"/>
      <c r="CK801" s="28"/>
      <c r="CL801" s="27"/>
      <c r="CM801" s="29"/>
      <c r="CN801" s="28"/>
      <c r="CO801" s="27"/>
      <c r="CP801" s="29"/>
      <c r="CQ801" s="28"/>
      <c r="CR801" s="27"/>
      <c r="CS801" s="29"/>
      <c r="CT801" s="28"/>
      <c r="CU801" s="27"/>
      <c r="CV801" s="29"/>
      <c r="CW801" s="28"/>
      <c r="CX801" s="27"/>
      <c r="CY801" s="29"/>
      <c r="CZ801" s="30"/>
      <c r="DA801" s="31"/>
      <c r="DD801" s="30"/>
      <c r="DF801" s="32"/>
      <c r="DJ801" s="22"/>
      <c r="DL801" s="33"/>
      <c r="DN801" s="22"/>
      <c r="DQ801" s="33"/>
      <c r="DR801" s="22"/>
      <c r="DU801" s="32"/>
      <c r="DV801" s="22"/>
      <c r="DZ801" s="32"/>
      <c r="EA801" s="22"/>
    </row>
    <row r="802" spans="11:131" ht="12">
      <c r="K802" s="25"/>
      <c r="L802" s="23"/>
      <c r="Q802" s="34"/>
      <c r="R802" s="24"/>
      <c r="S802" s="24"/>
      <c r="T802" s="34"/>
      <c r="U802" s="24"/>
      <c r="W802" s="19"/>
      <c r="Z802" s="20"/>
      <c r="AA802" s="19"/>
      <c r="AB802" s="35"/>
      <c r="AE802" s="33"/>
      <c r="AF802" s="32"/>
      <c r="AH802" s="33"/>
      <c r="AI802" s="32"/>
      <c r="AM802" s="31"/>
      <c r="AN802" s="24"/>
      <c r="AP802" s="31"/>
      <c r="AQ802" s="24"/>
      <c r="AS802" s="28"/>
      <c r="AT802" s="27"/>
      <c r="AU802" s="23"/>
      <c r="AV802" s="19"/>
      <c r="AW802" s="23"/>
      <c r="AY802" s="19"/>
      <c r="AZ802" s="20"/>
      <c r="BA802" s="23"/>
      <c r="BB802" s="19"/>
      <c r="BC802" s="20"/>
      <c r="BD802" s="23"/>
      <c r="BE802" s="19"/>
      <c r="BF802" s="20"/>
      <c r="BG802" s="23"/>
      <c r="BH802" s="19"/>
      <c r="BI802" s="20"/>
      <c r="BJ802" s="23"/>
      <c r="BK802" s="24"/>
      <c r="BP802" s="25"/>
      <c r="BR802" s="19"/>
      <c r="BS802" s="20"/>
      <c r="BT802" s="19"/>
      <c r="BU802" s="36"/>
      <c r="BW802" s="23"/>
      <c r="BX802" s="20"/>
      <c r="CA802" s="19"/>
      <c r="CB802" s="27"/>
      <c r="CD802" s="28"/>
      <c r="CE802" s="29"/>
      <c r="CF802" s="27"/>
      <c r="CG802" s="29"/>
      <c r="CH802" s="19"/>
      <c r="CI802" s="23"/>
      <c r="CJ802" s="20"/>
      <c r="CK802" s="28"/>
      <c r="CL802" s="27"/>
      <c r="CM802" s="29"/>
      <c r="CN802" s="28"/>
      <c r="CO802" s="27"/>
      <c r="CP802" s="29"/>
      <c r="CQ802" s="28"/>
      <c r="CR802" s="27"/>
      <c r="CS802" s="29"/>
      <c r="CT802" s="28"/>
      <c r="CU802" s="27"/>
      <c r="CV802" s="29"/>
      <c r="CW802" s="28"/>
      <c r="CX802" s="27"/>
      <c r="CY802" s="29"/>
      <c r="CZ802" s="30"/>
      <c r="DA802" s="31"/>
      <c r="DD802" s="30"/>
      <c r="DF802" s="32"/>
      <c r="DJ802" s="22"/>
      <c r="DL802" s="33"/>
      <c r="DN802" s="22"/>
      <c r="DQ802" s="33"/>
      <c r="DR802" s="22"/>
      <c r="DU802" s="32"/>
      <c r="DV802" s="22"/>
      <c r="DZ802" s="32"/>
      <c r="EA802" s="22"/>
    </row>
    <row r="803" spans="11:131" ht="12">
      <c r="K803" s="25"/>
      <c r="L803" s="23"/>
      <c r="Q803" s="34"/>
      <c r="R803" s="24"/>
      <c r="S803" s="24"/>
      <c r="T803" s="34"/>
      <c r="U803" s="24"/>
      <c r="W803" s="31"/>
      <c r="X803" s="31"/>
      <c r="AA803" s="35"/>
      <c r="AB803" s="28"/>
      <c r="AC803" s="27"/>
      <c r="AD803" s="23"/>
      <c r="AE803" s="19"/>
      <c r="AF803" s="23"/>
      <c r="AG803" s="23"/>
      <c r="AH803" s="19"/>
      <c r="AI803" s="20"/>
      <c r="AJ803" s="23"/>
      <c r="AK803" s="19"/>
      <c r="AL803" s="20"/>
      <c r="AM803" s="23"/>
      <c r="AN803" s="19"/>
      <c r="AO803" s="20"/>
      <c r="AP803" s="23"/>
      <c r="AQ803" s="19"/>
      <c r="AR803" s="20"/>
      <c r="AS803" s="23"/>
      <c r="AT803" s="24"/>
      <c r="AU803" s="24"/>
      <c r="AV803" s="24"/>
      <c r="AW803" s="24"/>
      <c r="AX803" s="24"/>
      <c r="AY803" s="25"/>
      <c r="AZ803" s="25"/>
      <c r="BA803" s="19"/>
      <c r="BB803" s="20"/>
      <c r="BD803" s="36"/>
      <c r="BE803" s="36"/>
      <c r="BF803" s="23"/>
      <c r="BH803" s="20"/>
      <c r="BI803" s="20"/>
      <c r="BJ803" s="19"/>
      <c r="BK803" s="27"/>
      <c r="BL803" s="27"/>
      <c r="BM803" s="28"/>
      <c r="BN803" s="29"/>
      <c r="BO803" s="27"/>
      <c r="BP803" s="29"/>
      <c r="BQ803" s="19"/>
      <c r="BR803" s="23"/>
      <c r="BS803" s="20"/>
      <c r="BT803" s="28"/>
      <c r="BU803" s="27"/>
      <c r="BV803" s="29"/>
      <c r="BW803" s="28"/>
      <c r="BX803" s="27"/>
      <c r="BY803" s="29"/>
      <c r="BZ803" s="28"/>
      <c r="CA803" s="27"/>
      <c r="CB803" s="29"/>
      <c r="CC803" s="28"/>
      <c r="CE803" s="29"/>
      <c r="CF803" s="28"/>
      <c r="CI803" s="30"/>
      <c r="CJ803" s="31"/>
      <c r="CK803" s="31"/>
      <c r="CL803" s="31"/>
      <c r="CM803" s="30"/>
      <c r="CN803" s="30"/>
      <c r="CO803" s="32"/>
      <c r="CP803" s="32"/>
      <c r="CQ803" s="32"/>
      <c r="CR803" s="32"/>
      <c r="CS803" s="22"/>
      <c r="CT803" s="22"/>
      <c r="CU803" s="33"/>
      <c r="CV803" s="33"/>
      <c r="CW803" s="22"/>
      <c r="CX803" s="22"/>
      <c r="CY803" s="22"/>
      <c r="CZ803" s="33"/>
      <c r="DA803" s="22"/>
      <c r="DB803" s="22"/>
      <c r="DC803" s="22"/>
      <c r="DD803" s="32"/>
      <c r="DE803" s="22"/>
      <c r="DF803" s="22"/>
      <c r="DG803" s="22"/>
      <c r="DH803" s="22"/>
      <c r="DJ803" s="22"/>
      <c r="DM803" s="22"/>
      <c r="DN803" s="22"/>
      <c r="DR803" s="22"/>
      <c r="DV803" s="22"/>
      <c r="EA803" s="22"/>
    </row>
    <row r="804" spans="11:131" ht="12">
      <c r="K804" s="25"/>
      <c r="L804" s="23"/>
      <c r="Q804" s="34"/>
      <c r="R804" s="24"/>
      <c r="S804" s="24"/>
      <c r="T804" s="34"/>
      <c r="U804" s="24"/>
      <c r="W804" s="31"/>
      <c r="X804" s="31"/>
      <c r="AA804" s="35"/>
      <c r="AB804" s="28"/>
      <c r="AC804" s="27"/>
      <c r="AD804" s="23"/>
      <c r="AE804" s="19"/>
      <c r="AF804" s="23"/>
      <c r="AG804" s="23"/>
      <c r="AH804" s="19"/>
      <c r="AI804" s="20"/>
      <c r="AJ804" s="23"/>
      <c r="AK804" s="19"/>
      <c r="AL804" s="20"/>
      <c r="AM804" s="23"/>
      <c r="AN804" s="19"/>
      <c r="AO804" s="20"/>
      <c r="AP804" s="23"/>
      <c r="AQ804" s="19"/>
      <c r="AR804" s="20"/>
      <c r="AS804" s="23"/>
      <c r="AT804" s="24"/>
      <c r="AU804" s="24"/>
      <c r="AV804" s="24"/>
      <c r="AW804" s="24"/>
      <c r="AX804" s="24"/>
      <c r="AY804" s="25"/>
      <c r="AZ804" s="25"/>
      <c r="BA804" s="19"/>
      <c r="BB804" s="20"/>
      <c r="BD804" s="36"/>
      <c r="BE804" s="36"/>
      <c r="BF804" s="23"/>
      <c r="BH804" s="20"/>
      <c r="BI804" s="20"/>
      <c r="BJ804" s="19"/>
      <c r="BK804" s="27"/>
      <c r="BL804" s="27"/>
      <c r="BM804" s="28"/>
      <c r="BN804" s="29"/>
      <c r="BO804" s="27"/>
      <c r="BP804" s="29"/>
      <c r="BQ804" s="19"/>
      <c r="BR804" s="23"/>
      <c r="BS804" s="20"/>
      <c r="BT804" s="28"/>
      <c r="BU804" s="27"/>
      <c r="BV804" s="29"/>
      <c r="BW804" s="28"/>
      <c r="BX804" s="27"/>
      <c r="BY804" s="29"/>
      <c r="BZ804" s="28"/>
      <c r="CA804" s="27"/>
      <c r="CB804" s="29"/>
      <c r="CC804" s="28"/>
      <c r="CE804" s="29"/>
      <c r="CF804" s="28"/>
      <c r="CI804" s="30"/>
      <c r="CJ804" s="31"/>
      <c r="CK804" s="31"/>
      <c r="CL804" s="31"/>
      <c r="CM804" s="30"/>
      <c r="CN804" s="30"/>
      <c r="CO804" s="32"/>
      <c r="CP804" s="32"/>
      <c r="CQ804" s="32"/>
      <c r="CR804" s="32"/>
      <c r="CS804" s="22"/>
      <c r="CT804" s="22"/>
      <c r="CU804" s="33"/>
      <c r="CV804" s="33"/>
      <c r="CW804" s="22"/>
      <c r="CX804" s="22"/>
      <c r="CY804" s="22"/>
      <c r="CZ804" s="33"/>
      <c r="DA804" s="22"/>
      <c r="DB804" s="22"/>
      <c r="DC804" s="22"/>
      <c r="DD804" s="32"/>
      <c r="DE804" s="22"/>
      <c r="DF804" s="22"/>
      <c r="DG804" s="22"/>
      <c r="DH804" s="22"/>
      <c r="DJ804" s="22"/>
      <c r="DM804" s="22"/>
      <c r="DN804" s="22"/>
      <c r="DR804" s="22"/>
      <c r="DV804" s="22"/>
      <c r="EA804" s="22"/>
    </row>
    <row r="805" spans="11:131" ht="12">
      <c r="K805" s="25"/>
      <c r="L805" s="23"/>
      <c r="Q805" s="34"/>
      <c r="R805" s="24"/>
      <c r="S805" s="24"/>
      <c r="T805" s="34"/>
      <c r="U805" s="24"/>
      <c r="W805" s="31"/>
      <c r="X805" s="31"/>
      <c r="AA805" s="35"/>
      <c r="AB805" s="28"/>
      <c r="AC805" s="27"/>
      <c r="AD805" s="23"/>
      <c r="AE805" s="19"/>
      <c r="AF805" s="23"/>
      <c r="AG805" s="23"/>
      <c r="AH805" s="19"/>
      <c r="AI805" s="20"/>
      <c r="AJ805" s="23"/>
      <c r="AK805" s="19"/>
      <c r="AL805" s="20"/>
      <c r="AM805" s="23"/>
      <c r="AN805" s="19"/>
      <c r="AO805" s="20"/>
      <c r="AP805" s="23"/>
      <c r="AQ805" s="19"/>
      <c r="AR805" s="20"/>
      <c r="AS805" s="23"/>
      <c r="AT805" s="24"/>
      <c r="AU805" s="24"/>
      <c r="AV805" s="24"/>
      <c r="AW805" s="24"/>
      <c r="AX805" s="24"/>
      <c r="AY805" s="25"/>
      <c r="AZ805" s="25"/>
      <c r="BA805" s="19"/>
      <c r="BB805" s="20"/>
      <c r="BD805" s="36"/>
      <c r="BE805" s="36"/>
      <c r="BF805" s="23"/>
      <c r="BH805" s="20"/>
      <c r="BI805" s="20"/>
      <c r="BJ805" s="19"/>
      <c r="BK805" s="27"/>
      <c r="BL805" s="27"/>
      <c r="BM805" s="28"/>
      <c r="BN805" s="29"/>
      <c r="BO805" s="27"/>
      <c r="BP805" s="29"/>
      <c r="BQ805" s="19"/>
      <c r="BR805" s="23"/>
      <c r="BS805" s="20"/>
      <c r="BT805" s="28"/>
      <c r="BU805" s="27"/>
      <c r="BV805" s="29"/>
      <c r="BW805" s="28"/>
      <c r="BX805" s="27"/>
      <c r="BY805" s="29"/>
      <c r="BZ805" s="28"/>
      <c r="CA805" s="27"/>
      <c r="CB805" s="29"/>
      <c r="CC805" s="28"/>
      <c r="CE805" s="29"/>
      <c r="CF805" s="28"/>
      <c r="CI805" s="30"/>
      <c r="CJ805" s="31"/>
      <c r="CK805" s="31"/>
      <c r="CL805" s="31"/>
      <c r="CM805" s="30"/>
      <c r="CN805" s="30"/>
      <c r="CO805" s="32"/>
      <c r="CP805" s="32"/>
      <c r="CQ805" s="32"/>
      <c r="CR805" s="32"/>
      <c r="CS805" s="22"/>
      <c r="CT805" s="22"/>
      <c r="CU805" s="33"/>
      <c r="CV805" s="33"/>
      <c r="CW805" s="22"/>
      <c r="CX805" s="22"/>
      <c r="CY805" s="22"/>
      <c r="CZ805" s="33"/>
      <c r="DA805" s="22"/>
      <c r="DB805" s="22"/>
      <c r="DC805" s="22"/>
      <c r="DD805" s="32"/>
      <c r="DE805" s="22"/>
      <c r="DF805" s="22"/>
      <c r="DG805" s="22"/>
      <c r="DH805" s="22"/>
      <c r="DJ805" s="22"/>
      <c r="DM805" s="22"/>
      <c r="DN805" s="22"/>
      <c r="DR805" s="22"/>
      <c r="DV805" s="22"/>
      <c r="EA805" s="22"/>
    </row>
    <row r="806" spans="11:131" ht="12">
      <c r="K806" s="25"/>
      <c r="L806" s="23"/>
      <c r="Q806" s="34"/>
      <c r="R806" s="24"/>
      <c r="S806" s="24"/>
      <c r="T806" s="34"/>
      <c r="U806" s="24"/>
      <c r="W806" s="31"/>
      <c r="X806" s="31"/>
      <c r="AA806" s="35"/>
      <c r="AB806" s="28"/>
      <c r="AC806" s="27"/>
      <c r="AD806" s="23"/>
      <c r="AE806" s="19"/>
      <c r="AF806" s="23"/>
      <c r="AG806" s="23"/>
      <c r="AH806" s="19"/>
      <c r="AI806" s="20"/>
      <c r="AJ806" s="23"/>
      <c r="AK806" s="19"/>
      <c r="AL806" s="20"/>
      <c r="AM806" s="23"/>
      <c r="AN806" s="19"/>
      <c r="AO806" s="20"/>
      <c r="AP806" s="23"/>
      <c r="AQ806" s="19"/>
      <c r="AR806" s="20"/>
      <c r="AS806" s="23"/>
      <c r="AT806" s="24"/>
      <c r="AU806" s="24"/>
      <c r="AV806" s="24"/>
      <c r="AW806" s="24"/>
      <c r="AX806" s="24"/>
      <c r="AY806" s="25"/>
      <c r="AZ806" s="25"/>
      <c r="BA806" s="19"/>
      <c r="BB806" s="20"/>
      <c r="BD806" s="36"/>
      <c r="BE806" s="36"/>
      <c r="BF806" s="23"/>
      <c r="BH806" s="20"/>
      <c r="BI806" s="20"/>
      <c r="BJ806" s="19"/>
      <c r="BK806" s="27"/>
      <c r="BL806" s="27"/>
      <c r="BM806" s="28"/>
      <c r="BN806" s="29"/>
      <c r="BO806" s="27"/>
      <c r="BP806" s="29"/>
      <c r="BQ806" s="19"/>
      <c r="BR806" s="23"/>
      <c r="BS806" s="20"/>
      <c r="BT806" s="28"/>
      <c r="BU806" s="27"/>
      <c r="BV806" s="29"/>
      <c r="BW806" s="28"/>
      <c r="BX806" s="27"/>
      <c r="BY806" s="29"/>
      <c r="BZ806" s="28"/>
      <c r="CA806" s="27"/>
      <c r="CB806" s="29"/>
      <c r="CC806" s="28"/>
      <c r="CE806" s="29"/>
      <c r="CF806" s="28"/>
      <c r="CI806" s="30"/>
      <c r="CJ806" s="31"/>
      <c r="CK806" s="31"/>
      <c r="CL806" s="31"/>
      <c r="CM806" s="30"/>
      <c r="CN806" s="30"/>
      <c r="CO806" s="32"/>
      <c r="CP806" s="32"/>
      <c r="CQ806" s="32"/>
      <c r="CR806" s="32"/>
      <c r="CS806" s="22"/>
      <c r="CT806" s="22"/>
      <c r="CU806" s="33"/>
      <c r="CV806" s="33"/>
      <c r="CW806" s="22"/>
      <c r="CX806" s="22"/>
      <c r="CY806" s="22"/>
      <c r="CZ806" s="33"/>
      <c r="DA806" s="22"/>
      <c r="DB806" s="22"/>
      <c r="DC806" s="22"/>
      <c r="DD806" s="32"/>
      <c r="DE806" s="22"/>
      <c r="DF806" s="22"/>
      <c r="DG806" s="22"/>
      <c r="DH806" s="22"/>
      <c r="DJ806" s="22"/>
      <c r="DM806" s="22"/>
      <c r="DN806" s="22"/>
      <c r="DR806" s="22"/>
      <c r="DV806" s="22"/>
      <c r="EA806" s="22"/>
    </row>
    <row r="807" spans="11:131" ht="12">
      <c r="K807" s="25"/>
      <c r="L807" s="23"/>
      <c r="Q807" s="34"/>
      <c r="R807" s="24"/>
      <c r="S807" s="24"/>
      <c r="T807" s="34"/>
      <c r="U807" s="24"/>
      <c r="W807" s="31"/>
      <c r="X807" s="31"/>
      <c r="AA807" s="35"/>
      <c r="AB807" s="28"/>
      <c r="AC807" s="27"/>
      <c r="AD807" s="23"/>
      <c r="AE807" s="19"/>
      <c r="AF807" s="23"/>
      <c r="AG807" s="23"/>
      <c r="AH807" s="19"/>
      <c r="AI807" s="20"/>
      <c r="AJ807" s="23"/>
      <c r="AK807" s="19"/>
      <c r="AL807" s="20"/>
      <c r="AM807" s="23"/>
      <c r="AN807" s="19"/>
      <c r="AO807" s="20"/>
      <c r="AP807" s="23"/>
      <c r="AQ807" s="19"/>
      <c r="AR807" s="20"/>
      <c r="AS807" s="23"/>
      <c r="AT807" s="24"/>
      <c r="AU807" s="24"/>
      <c r="AV807" s="24"/>
      <c r="AW807" s="24"/>
      <c r="AX807" s="24"/>
      <c r="AY807" s="25"/>
      <c r="AZ807" s="25"/>
      <c r="BA807" s="19"/>
      <c r="BB807" s="20"/>
      <c r="BD807" s="36"/>
      <c r="BE807" s="36"/>
      <c r="BF807" s="23"/>
      <c r="BH807" s="20"/>
      <c r="BI807" s="20"/>
      <c r="BJ807" s="19"/>
      <c r="BK807" s="27"/>
      <c r="BL807" s="27"/>
      <c r="BM807" s="28"/>
      <c r="BN807" s="29"/>
      <c r="BO807" s="27"/>
      <c r="BP807" s="29"/>
      <c r="BQ807" s="19"/>
      <c r="BR807" s="23"/>
      <c r="BS807" s="20"/>
      <c r="BT807" s="28"/>
      <c r="BU807" s="27"/>
      <c r="BV807" s="29"/>
      <c r="BW807" s="28"/>
      <c r="BX807" s="27"/>
      <c r="BY807" s="29"/>
      <c r="BZ807" s="28"/>
      <c r="CA807" s="27"/>
      <c r="CB807" s="29"/>
      <c r="CC807" s="28"/>
      <c r="CE807" s="29"/>
      <c r="CF807" s="28"/>
      <c r="CI807" s="30"/>
      <c r="CJ807" s="31"/>
      <c r="CK807" s="31"/>
      <c r="CL807" s="31"/>
      <c r="CM807" s="30"/>
      <c r="CN807" s="30"/>
      <c r="CO807" s="32"/>
      <c r="CP807" s="32"/>
      <c r="CQ807" s="32"/>
      <c r="CR807" s="32"/>
      <c r="CS807" s="22"/>
      <c r="CT807" s="22"/>
      <c r="CU807" s="33"/>
      <c r="CV807" s="33"/>
      <c r="CW807" s="22"/>
      <c r="CX807" s="22"/>
      <c r="CY807" s="22"/>
      <c r="CZ807" s="33"/>
      <c r="DA807" s="22"/>
      <c r="DB807" s="22"/>
      <c r="DC807" s="22"/>
      <c r="DD807" s="32"/>
      <c r="DE807" s="22"/>
      <c r="DF807" s="22"/>
      <c r="DG807" s="22"/>
      <c r="DH807" s="22"/>
      <c r="DJ807" s="22"/>
      <c r="DM807" s="22"/>
      <c r="DN807" s="22"/>
      <c r="DR807" s="22"/>
      <c r="DV807" s="22"/>
      <c r="EA807" s="22"/>
    </row>
    <row r="808" spans="11:131" ht="12">
      <c r="K808" s="25"/>
      <c r="L808" s="23"/>
      <c r="Q808" s="34"/>
      <c r="R808" s="24"/>
      <c r="S808" s="24"/>
      <c r="T808" s="34"/>
      <c r="U808" s="24"/>
      <c r="W808" s="31"/>
      <c r="X808" s="31"/>
      <c r="AA808" s="35"/>
      <c r="AB808" s="28"/>
      <c r="AC808" s="27"/>
      <c r="AD808" s="23"/>
      <c r="AE808" s="19"/>
      <c r="AF808" s="23"/>
      <c r="AG808" s="23"/>
      <c r="AH808" s="19"/>
      <c r="AI808" s="20"/>
      <c r="AJ808" s="23"/>
      <c r="AK808" s="19"/>
      <c r="AL808" s="20"/>
      <c r="AM808" s="23"/>
      <c r="AN808" s="19"/>
      <c r="AO808" s="20"/>
      <c r="AP808" s="23"/>
      <c r="AQ808" s="19"/>
      <c r="AR808" s="20"/>
      <c r="AS808" s="23"/>
      <c r="AT808" s="24"/>
      <c r="AU808" s="24"/>
      <c r="AV808" s="24"/>
      <c r="AW808" s="24"/>
      <c r="AX808" s="24"/>
      <c r="AY808" s="25"/>
      <c r="AZ808" s="25"/>
      <c r="BA808" s="19"/>
      <c r="BB808" s="20"/>
      <c r="BD808" s="36"/>
      <c r="BE808" s="36"/>
      <c r="BF808" s="23"/>
      <c r="BH808" s="20"/>
      <c r="BI808" s="20"/>
      <c r="BJ808" s="19"/>
      <c r="BK808" s="27"/>
      <c r="BL808" s="27"/>
      <c r="BM808" s="28"/>
      <c r="BN808" s="29"/>
      <c r="BO808" s="27"/>
      <c r="BP808" s="29"/>
      <c r="BQ808" s="19"/>
      <c r="BR808" s="23"/>
      <c r="BS808" s="20"/>
      <c r="BT808" s="28"/>
      <c r="BU808" s="27"/>
      <c r="BV808" s="29"/>
      <c r="BW808" s="28"/>
      <c r="BX808" s="27"/>
      <c r="BY808" s="29"/>
      <c r="BZ808" s="28"/>
      <c r="CA808" s="27"/>
      <c r="CB808" s="29"/>
      <c r="CC808" s="28"/>
      <c r="CE808" s="29"/>
      <c r="CF808" s="28"/>
      <c r="CI808" s="30"/>
      <c r="CJ808" s="31"/>
      <c r="CK808" s="31"/>
      <c r="CL808" s="31"/>
      <c r="CM808" s="30"/>
      <c r="CN808" s="30"/>
      <c r="CO808" s="32"/>
      <c r="CP808" s="32"/>
      <c r="CQ808" s="32"/>
      <c r="CR808" s="32"/>
      <c r="CS808" s="22"/>
      <c r="CT808" s="22"/>
      <c r="CU808" s="33"/>
      <c r="CV808" s="33"/>
      <c r="CW808" s="22"/>
      <c r="CX808" s="22"/>
      <c r="CY808" s="22"/>
      <c r="CZ808" s="33"/>
      <c r="DA808" s="22"/>
      <c r="DB808" s="22"/>
      <c r="DC808" s="22"/>
      <c r="DD808" s="32"/>
      <c r="DE808" s="22"/>
      <c r="DF808" s="22"/>
      <c r="DG808" s="22"/>
      <c r="DH808" s="22"/>
      <c r="DJ808" s="22"/>
      <c r="DM808" s="22"/>
      <c r="DN808" s="22"/>
      <c r="DR808" s="22"/>
      <c r="DV808" s="22"/>
      <c r="EA808" s="22"/>
    </row>
    <row r="9822" ht="12"/>
    <row r="9823" ht="12"/>
    <row r="9824" ht="12"/>
    <row r="9825" ht="12"/>
    <row r="9826" ht="12"/>
    <row r="9827" ht="12"/>
    <row r="9828" ht="12"/>
    <row r="9829" ht="12"/>
    <row r="9830" ht="12"/>
    <row r="9831" ht="12"/>
    <row r="9832" ht="12"/>
    <row r="9833" ht="12"/>
    <row r="9834" ht="12"/>
    <row r="9835" ht="12"/>
    <row r="9836" ht="12"/>
    <row r="9837" ht="12"/>
    <row r="9838" ht="12"/>
    <row r="9839" ht="12"/>
    <row r="9840" ht="12"/>
    <row r="9841" ht="12"/>
    <row r="9842" ht="12"/>
    <row r="9843" ht="12"/>
    <row r="9844" ht="12"/>
    <row r="9845" ht="12"/>
    <row r="9846" ht="12"/>
    <row r="9847" ht="12"/>
    <row r="9848" ht="12"/>
    <row r="9849" ht="12"/>
    <row r="9850" ht="12"/>
    <row r="9851" ht="12"/>
    <row r="9852" ht="12"/>
    <row r="9853" ht="12"/>
    <row r="9854" ht="12"/>
    <row r="9855" ht="12"/>
    <row r="9856" ht="12"/>
    <row r="9857" ht="12"/>
    <row r="9858" ht="12"/>
    <row r="9859" ht="12"/>
    <row r="9860" ht="12"/>
    <row r="9861" ht="12"/>
    <row r="9862" ht="12"/>
    <row r="9863" ht="12"/>
    <row r="9864" ht="12"/>
    <row r="9865" ht="12"/>
    <row r="9866" ht="12"/>
    <row r="9867" ht="12"/>
    <row r="9868" ht="12"/>
    <row r="9869" ht="12"/>
    <row r="9870" ht="12"/>
    <row r="9871" ht="12"/>
    <row r="9872" ht="12"/>
    <row r="9873" ht="12"/>
    <row r="9874" ht="12"/>
    <row r="9875" ht="12"/>
    <row r="9876" ht="12"/>
    <row r="9877" ht="12"/>
    <row r="9878" ht="12"/>
    <row r="9879" ht="12"/>
    <row r="9880" ht="12"/>
    <row r="9881" ht="12"/>
    <row r="9882" ht="12"/>
    <row r="9883" ht="12"/>
    <row r="9884" ht="12"/>
    <row r="9885" ht="12"/>
    <row r="9886" ht="12"/>
    <row r="9887" ht="12"/>
    <row r="9888" ht="12"/>
    <row r="9889" ht="12"/>
    <row r="9890" ht="12"/>
    <row r="9891" ht="12"/>
    <row r="9892" ht="12"/>
    <row r="9893" ht="12"/>
    <row r="9894" ht="12"/>
    <row r="9895" ht="12"/>
    <row r="9896" ht="12"/>
    <row r="9897" ht="12"/>
    <row r="9898" ht="12"/>
    <row r="9899" ht="12"/>
    <row r="9900" ht="12"/>
    <row r="9901" ht="12"/>
    <row r="9902" ht="12"/>
    <row r="9903" ht="12"/>
    <row r="9904" ht="12"/>
    <row r="9905" ht="12"/>
    <row r="9906" ht="12"/>
    <row r="9907" ht="12"/>
    <row r="9908" ht="12"/>
    <row r="9909" ht="12"/>
    <row r="9910" ht="12"/>
    <row r="9911" ht="12"/>
    <row r="9912" ht="12"/>
    <row r="9913" ht="12"/>
    <row r="9914" ht="12"/>
    <row r="9915" ht="12"/>
    <row r="9916" ht="12"/>
    <row r="9917" ht="12"/>
    <row r="9918" ht="12"/>
    <row r="9919" ht="12"/>
    <row r="9920" ht="12"/>
    <row r="9921" ht="12"/>
    <row r="9922" ht="12"/>
    <row r="9923" ht="12"/>
    <row r="9924" ht="12"/>
    <row r="9925" ht="12"/>
    <row r="9926" ht="12"/>
    <row r="9927" ht="12"/>
    <row r="9928" ht="12"/>
    <row r="9929" ht="12"/>
    <row r="9930" ht="12"/>
    <row r="9931" ht="12"/>
    <row r="9932" ht="12"/>
    <row r="9933" ht="12"/>
    <row r="9934" ht="12"/>
    <row r="9935" ht="12"/>
    <row r="9936" ht="12"/>
    <row r="9937" ht="12"/>
    <row r="9938" ht="12"/>
    <row r="9939" ht="12"/>
    <row r="9940" ht="12"/>
    <row r="9941" ht="12"/>
    <row r="9942" ht="12"/>
    <row r="9943" ht="12"/>
    <row r="9944" ht="12"/>
    <row r="9945" ht="12"/>
    <row r="9946" ht="12"/>
    <row r="9947" ht="12"/>
    <row r="9948" ht="12"/>
    <row r="9949" ht="12"/>
    <row r="9950" ht="12"/>
    <row r="9951" ht="12"/>
    <row r="9952" ht="12"/>
    <row r="9953" ht="12"/>
    <row r="9954" ht="12"/>
    <row r="9955" ht="12"/>
    <row r="9956" ht="12"/>
    <row r="9957" ht="12"/>
    <row r="9958" ht="12"/>
    <row r="9959" ht="12"/>
    <row r="9960" ht="12"/>
    <row r="9961" ht="12"/>
    <row r="9962" ht="12"/>
    <row r="9963" ht="12"/>
    <row r="9964" ht="12"/>
    <row r="9965" ht="12"/>
    <row r="9966" ht="12"/>
    <row r="9967" ht="12"/>
    <row r="9968" ht="12"/>
    <row r="9969" ht="12"/>
    <row r="9970" ht="12"/>
    <row r="9971" ht="12"/>
    <row r="9972" ht="12"/>
    <row r="9973" ht="12"/>
    <row r="9974" ht="12"/>
    <row r="9975" ht="12"/>
    <row r="9976" ht="12"/>
    <row r="9977" ht="12"/>
    <row r="9978" ht="12"/>
    <row r="10099" ht="12"/>
    <row r="10100" ht="12"/>
    <row r="10101" ht="12"/>
    <row r="10102" ht="12"/>
    <row r="10103" ht="12"/>
    <row r="10104" ht="12"/>
    <row r="10105" ht="12"/>
    <row r="10106" ht="12"/>
    <row r="10107" ht="12"/>
    <row r="10108" ht="12"/>
    <row r="10109" ht="12"/>
    <row r="10110" ht="12"/>
    <row r="10111" ht="12"/>
    <row r="10112" ht="12"/>
    <row r="10113" ht="12"/>
    <row r="10114" ht="12"/>
    <row r="10115" ht="12"/>
    <row r="10116" ht="12"/>
    <row r="10117" ht="12"/>
    <row r="10118" ht="12"/>
    <row r="10119" ht="12"/>
    <row r="10120" ht="12"/>
    <row r="10121" ht="12"/>
    <row r="10122" ht="12"/>
    <row r="10123" ht="12"/>
    <row r="10124" ht="12"/>
    <row r="10125" ht="12"/>
    <row r="10126" ht="12"/>
    <row r="10127" ht="12"/>
    <row r="10128" ht="12"/>
    <row r="10129" ht="12"/>
    <row r="10130" ht="12"/>
    <row r="10131" ht="12"/>
    <row r="10132" ht="12"/>
    <row r="10133" ht="12"/>
    <row r="10134" ht="12"/>
    <row r="10135" ht="12"/>
    <row r="10136" ht="12"/>
    <row r="10137" ht="12"/>
    <row r="10138" ht="12"/>
    <row r="10139" ht="12"/>
    <row r="10140" ht="12"/>
    <row r="10141" ht="12"/>
    <row r="10142" ht="12"/>
    <row r="10143" ht="12"/>
    <row r="10144" ht="12"/>
    <row r="10145" ht="12"/>
    <row r="10146" ht="12"/>
    <row r="10147" ht="12"/>
    <row r="10148" ht="12"/>
    <row r="10149" ht="12"/>
    <row r="10150" ht="12"/>
    <row r="10151" ht="12"/>
    <row r="10152" ht="12"/>
    <row r="10153" ht="12"/>
    <row r="10154" ht="12"/>
    <row r="10155" ht="12"/>
    <row r="10156" ht="12"/>
    <row r="10157" ht="12"/>
    <row r="10158" ht="12"/>
    <row r="10159" ht="12"/>
    <row r="10160" ht="12"/>
    <row r="10161" ht="12"/>
    <row r="10162" ht="12"/>
    <row r="10163" ht="12"/>
    <row r="10164" ht="12"/>
    <row r="10165" ht="12"/>
    <row r="10166" ht="12"/>
    <row r="10167" ht="12"/>
    <row r="10168" ht="12"/>
    <row r="10169" ht="12"/>
    <row r="10170" ht="12"/>
    <row r="10171" ht="12"/>
    <row r="10172" ht="12"/>
    <row r="10173" ht="12"/>
    <row r="10174" ht="12"/>
    <row r="10175" ht="12"/>
    <row r="10176" ht="12"/>
    <row r="10177" ht="12"/>
    <row r="10178" ht="12"/>
    <row r="10179" ht="12"/>
    <row r="10180" ht="12"/>
    <row r="10181" ht="12"/>
    <row r="10182" ht="12"/>
    <row r="10183" ht="12"/>
    <row r="10184" ht="12"/>
    <row r="10185" ht="12"/>
    <row r="10186" ht="12"/>
    <row r="10187" ht="12"/>
    <row r="10188" ht="12"/>
    <row r="10189" ht="12"/>
    <row r="10190" ht="12"/>
    <row r="10191" ht="12"/>
    <row r="10192" ht="12"/>
    <row r="10193" ht="12"/>
    <row r="10194" ht="12"/>
    <row r="10195" ht="12"/>
    <row r="10196" ht="12"/>
    <row r="10197" ht="12"/>
    <row r="10198" ht="12"/>
    <row r="10199" ht="12"/>
    <row r="10200" ht="12"/>
    <row r="10201" ht="12"/>
    <row r="10202" ht="12"/>
    <row r="10203" ht="12"/>
    <row r="10204" ht="12"/>
    <row r="10205" ht="12"/>
    <row r="10206" ht="12"/>
    <row r="10207" ht="12"/>
    <row r="10208" ht="12"/>
    <row r="10209" ht="12"/>
    <row r="10210" ht="12"/>
    <row r="10211" ht="12"/>
    <row r="10212" ht="12"/>
    <row r="10213" ht="12"/>
    <row r="10214" ht="12"/>
    <row r="10215" ht="12"/>
    <row r="10216" ht="12"/>
    <row r="10217" ht="12"/>
    <row r="10218" ht="12"/>
    <row r="10219" ht="12"/>
    <row r="10220" ht="12"/>
    <row r="10221" ht="12"/>
    <row r="10222" ht="12"/>
    <row r="10223" ht="12"/>
    <row r="10224" ht="12"/>
    <row r="10225" ht="12"/>
    <row r="10226" ht="12"/>
    <row r="10227" ht="12"/>
    <row r="10228" ht="12"/>
    <row r="10229" ht="12"/>
    <row r="10230" ht="12"/>
    <row r="10231" ht="12"/>
    <row r="10232" ht="12"/>
    <row r="10233" ht="12"/>
    <row r="10234" ht="12"/>
    <row r="10235" ht="12"/>
    <row r="10236" ht="12"/>
    <row r="10237" ht="12"/>
    <row r="10238" ht="12"/>
    <row r="10239" ht="12"/>
    <row r="10240" ht="12"/>
    <row r="10241" ht="12"/>
    <row r="10242" ht="12"/>
    <row r="10243" ht="12"/>
    <row r="10244" ht="12"/>
    <row r="10245" ht="12"/>
    <row r="10246" ht="12"/>
    <row r="10247" ht="12"/>
    <row r="10248" ht="12"/>
    <row r="10249" ht="12"/>
    <row r="10250" ht="12"/>
    <row r="10251" ht="12"/>
    <row r="10252" ht="12"/>
    <row r="10253" ht="12"/>
    <row r="10254" ht="12"/>
    <row r="10255" ht="12"/>
    <row r="10256" ht="12"/>
    <row r="10257" ht="12"/>
    <row r="10258" ht="12"/>
    <row r="10259" ht="12"/>
    <row r="10260" ht="12"/>
    <row r="10261" ht="12"/>
    <row r="10262" ht="12"/>
    <row r="10263" ht="12"/>
    <row r="10264" ht="12"/>
    <row r="10265" ht="12"/>
    <row r="10266" ht="12"/>
    <row r="10267" ht="12"/>
    <row r="10268" ht="12"/>
    <row r="10269" ht="12"/>
    <row r="10270" ht="12"/>
    <row r="10271" ht="12"/>
    <row r="10272" ht="12"/>
    <row r="10273" ht="12"/>
    <row r="10274" ht="12"/>
    <row r="10275" ht="12"/>
    <row r="10276" ht="12"/>
    <row r="10277" ht="12"/>
    <row r="10278" ht="12"/>
    <row r="10279" ht="12"/>
    <row r="10280" ht="12"/>
    <row r="10281" ht="12"/>
    <row r="10282" ht="12"/>
    <row r="10283" ht="12"/>
    <row r="10284" ht="12"/>
    <row r="10285" ht="12"/>
    <row r="10286" ht="12"/>
    <row r="10287" ht="12"/>
    <row r="10288" ht="12"/>
    <row r="10289" ht="12"/>
    <row r="10290" ht="12"/>
    <row r="10291" ht="12"/>
    <row r="10292" ht="12"/>
    <row r="10293" ht="12"/>
    <row r="10294" ht="12"/>
    <row r="10295" ht="12"/>
    <row r="10296" ht="12"/>
    <row r="10297" ht="12"/>
    <row r="10298" ht="12"/>
    <row r="10299" ht="12"/>
    <row r="10300" ht="12"/>
    <row r="10301" ht="12"/>
    <row r="10302" ht="12"/>
    <row r="10303" ht="12"/>
    <row r="10304" ht="12"/>
    <row r="10305" ht="12"/>
    <row r="10306" ht="12"/>
    <row r="10307" ht="12"/>
    <row r="10308" ht="12"/>
    <row r="10309" ht="12"/>
    <row r="10310" ht="12"/>
    <row r="10311" ht="12"/>
    <row r="10312" ht="12"/>
    <row r="10313" ht="12"/>
    <row r="10314" ht="12"/>
    <row r="10315" ht="12"/>
    <row r="10316" ht="12"/>
    <row r="10317" ht="12"/>
    <row r="10318" ht="12"/>
    <row r="10319" ht="12"/>
    <row r="10320" ht="12"/>
    <row r="10321" ht="12"/>
    <row r="10322" ht="12"/>
    <row r="10323" ht="12"/>
    <row r="10324" ht="12"/>
    <row r="10325" ht="12"/>
    <row r="10326" ht="12"/>
    <row r="10327" ht="12"/>
    <row r="10328" ht="12"/>
    <row r="10329" ht="12"/>
    <row r="10330" ht="12"/>
    <row r="10331" ht="12"/>
    <row r="10332" ht="12"/>
    <row r="10333" ht="12"/>
    <row r="10334" ht="12"/>
    <row r="10335" ht="12"/>
    <row r="10336" ht="12"/>
    <row r="10337" ht="12"/>
    <row r="10338" ht="12"/>
    <row r="10339" ht="12"/>
    <row r="10340" ht="12"/>
    <row r="10341" ht="12"/>
    <row r="10342" ht="12"/>
    <row r="10343" ht="12"/>
    <row r="10344" ht="12"/>
    <row r="10345" ht="12"/>
    <row r="10346" ht="12"/>
    <row r="10347" ht="12"/>
    <row r="10348" ht="12"/>
    <row r="10349" ht="12"/>
    <row r="10350" ht="12"/>
    <row r="10351" ht="12"/>
    <row r="10352" ht="12"/>
    <row r="10353" ht="12"/>
    <row r="10354" ht="12"/>
    <row r="10355" ht="12"/>
    <row r="10356" ht="12"/>
    <row r="10357" ht="12"/>
    <row r="10358" ht="12"/>
    <row r="10359" ht="12"/>
    <row r="10360" ht="12"/>
    <row r="10361" ht="12"/>
    <row r="10362" ht="12"/>
    <row r="10363" ht="12"/>
    <row r="10364" ht="12"/>
    <row r="10365" ht="12"/>
    <row r="10366" ht="12"/>
    <row r="10367" ht="12"/>
    <row r="10368" ht="12"/>
    <row r="10369" ht="12"/>
    <row r="10370" ht="12"/>
    <row r="10371" ht="12"/>
    <row r="10372" ht="12"/>
    <row r="10373" ht="12"/>
    <row r="10374" ht="12"/>
    <row r="10375" ht="12"/>
    <row r="10376" ht="12"/>
    <row r="10377" ht="12"/>
    <row r="10378" ht="12"/>
    <row r="10379" ht="12"/>
    <row r="10380" ht="12"/>
    <row r="10381" ht="12"/>
    <row r="10382" ht="12"/>
    <row r="10383" ht="12"/>
    <row r="10384" ht="12"/>
    <row r="10385" ht="12"/>
    <row r="10386" ht="12"/>
    <row r="10387" ht="12"/>
    <row r="10388" ht="12"/>
    <row r="10389" ht="12"/>
    <row r="10390" ht="12"/>
    <row r="10391" ht="12"/>
    <row r="10392" ht="12"/>
    <row r="10393" ht="12"/>
    <row r="10394" ht="12"/>
    <row r="10395" ht="12"/>
    <row r="10396" ht="12"/>
    <row r="10397" ht="12"/>
    <row r="10398" ht="12"/>
    <row r="10399" ht="12"/>
    <row r="10400" ht="12"/>
    <row r="10401" ht="12"/>
    <row r="10402" ht="12"/>
    <row r="10403" ht="12"/>
    <row r="10404" ht="12"/>
    <row r="10405" ht="12"/>
    <row r="10406" ht="12"/>
    <row r="10407" ht="12"/>
    <row r="10408" ht="12"/>
    <row r="10409" ht="12"/>
    <row r="10410" ht="12"/>
    <row r="10411" ht="12"/>
    <row r="10412" ht="12"/>
    <row r="10413" ht="12"/>
    <row r="10414" ht="12"/>
    <row r="10415" ht="12"/>
    <row r="10416" ht="12"/>
    <row r="10417" ht="12"/>
    <row r="10418" ht="12"/>
    <row r="10419" ht="12"/>
    <row r="10420" ht="12"/>
    <row r="10421" ht="12"/>
    <row r="10422" ht="12"/>
    <row r="10423" ht="12"/>
    <row r="10424" ht="12"/>
    <row r="10425" ht="12"/>
    <row r="10426" ht="12"/>
    <row r="10427" ht="12"/>
    <row r="10428" ht="12"/>
    <row r="10429" ht="12"/>
    <row r="10430" ht="12"/>
    <row r="10431" ht="12"/>
    <row r="10432" ht="12"/>
    <row r="10433" ht="12"/>
    <row r="10434" ht="12"/>
    <row r="10435" ht="12"/>
    <row r="10436" ht="12"/>
    <row r="10437" ht="12"/>
    <row r="10438" ht="12"/>
    <row r="10439" ht="12"/>
    <row r="10440" ht="12"/>
    <row r="10441" ht="12"/>
    <row r="10442" ht="12"/>
    <row r="10443" ht="12"/>
    <row r="10444" ht="12"/>
    <row r="10445" ht="12"/>
    <row r="10446" ht="12"/>
    <row r="10447" ht="12"/>
    <row r="10448" ht="12"/>
    <row r="10449" ht="12"/>
    <row r="10450" ht="12"/>
    <row r="10451" ht="12"/>
    <row r="10452" ht="12"/>
    <row r="10453" ht="12"/>
    <row r="10454" ht="12"/>
    <row r="10455" ht="12"/>
    <row r="10456" ht="12"/>
    <row r="10457" ht="12"/>
    <row r="10458" ht="12"/>
    <row r="10459" ht="12"/>
    <row r="10460" ht="12"/>
    <row r="10461" ht="12"/>
    <row r="10462" ht="12"/>
    <row r="10463" ht="12"/>
    <row r="10464" ht="12"/>
    <row r="10465" ht="12"/>
    <row r="10466" ht="12"/>
    <row r="10467" ht="12"/>
    <row r="10468" ht="12"/>
    <row r="10469" ht="12"/>
    <row r="10470" ht="12"/>
    <row r="10471" ht="12"/>
    <row r="10472" ht="12"/>
    <row r="10473" ht="12"/>
    <row r="10474" ht="12"/>
    <row r="10475" ht="12"/>
    <row r="10476" ht="12"/>
    <row r="10477" ht="12"/>
    <row r="10478" ht="12"/>
    <row r="10479" ht="12"/>
    <row r="10480" ht="12"/>
    <row r="10481" ht="12"/>
    <row r="10482" ht="12"/>
    <row r="10483" ht="12"/>
    <row r="10484" ht="12"/>
    <row r="10485" ht="12"/>
    <row r="10486" ht="12"/>
    <row r="10487" ht="12"/>
    <row r="10488" ht="12"/>
    <row r="10489" ht="12"/>
    <row r="10490" ht="12"/>
    <row r="10491" ht="12"/>
    <row r="10492" ht="12"/>
    <row r="10493" ht="12"/>
    <row r="10494" ht="12"/>
    <row r="10495" ht="12"/>
    <row r="10496" ht="12"/>
    <row r="10497" ht="12"/>
    <row r="10498" ht="12"/>
    <row r="10499" ht="12"/>
    <row r="10500" ht="12"/>
    <row r="10501" ht="12"/>
    <row r="10502" ht="12"/>
    <row r="10503" ht="12"/>
    <row r="10504" ht="12"/>
    <row r="10505" ht="12"/>
    <row r="10506" ht="12"/>
    <row r="10507" ht="12"/>
    <row r="10508" ht="12"/>
    <row r="10509" ht="12"/>
    <row r="10510" ht="12"/>
    <row r="10511" ht="12"/>
    <row r="10512" ht="12"/>
    <row r="10513" ht="12"/>
    <row r="10514" ht="12"/>
    <row r="10515" ht="12"/>
    <row r="10516" ht="12"/>
    <row r="10517" ht="12"/>
    <row r="10518" ht="12"/>
    <row r="10519" ht="12"/>
    <row r="10520" ht="12"/>
    <row r="10521" ht="12"/>
    <row r="10522" ht="12"/>
    <row r="10523" ht="12"/>
    <row r="10524" ht="12"/>
    <row r="10525" ht="12"/>
    <row r="10526" ht="12"/>
    <row r="10527" ht="12"/>
    <row r="10528" ht="12"/>
    <row r="10529" ht="12"/>
    <row r="10530" ht="12"/>
    <row r="10531" ht="12"/>
    <row r="10532" ht="12"/>
    <row r="10533" ht="12"/>
    <row r="10534" ht="12"/>
    <row r="10535" ht="12"/>
    <row r="10536" ht="12"/>
    <row r="10537" ht="12"/>
    <row r="10538" ht="12"/>
    <row r="10539" ht="12"/>
    <row r="10540" ht="12"/>
    <row r="10541" ht="12"/>
    <row r="10542" ht="12"/>
    <row r="10543" ht="12"/>
    <row r="10544" ht="12"/>
    <row r="10545" ht="12"/>
    <row r="10546" ht="12"/>
    <row r="10547" ht="12"/>
    <row r="10548" ht="12"/>
    <row r="10549" ht="12"/>
    <row r="10550" ht="12"/>
    <row r="10551" ht="12"/>
    <row r="10552" ht="12"/>
    <row r="10553" ht="12"/>
    <row r="10554" ht="12"/>
    <row r="10555" ht="12"/>
    <row r="10556" ht="12"/>
    <row r="10557" ht="12"/>
    <row r="10558" ht="12"/>
    <row r="10559" ht="12"/>
    <row r="10560" ht="12"/>
    <row r="10561" ht="12"/>
    <row r="10562" ht="12"/>
    <row r="10563" ht="12"/>
    <row r="10564" ht="12"/>
    <row r="10565" ht="12"/>
    <row r="10566" ht="12"/>
    <row r="10567" ht="12"/>
    <row r="10568" ht="12"/>
    <row r="10569" ht="12"/>
    <row r="10570" ht="12"/>
    <row r="10571" ht="12"/>
    <row r="10572" ht="12"/>
    <row r="10573" ht="12"/>
    <row r="10574" ht="12"/>
    <row r="10575" ht="12"/>
    <row r="10576" ht="12"/>
    <row r="10577" ht="12"/>
    <row r="10578" ht="12"/>
    <row r="10579" ht="12"/>
    <row r="10580" ht="12"/>
    <row r="10581" ht="12"/>
    <row r="10582" ht="12"/>
    <row r="10583" ht="12"/>
    <row r="10584" ht="12"/>
    <row r="10585" ht="12"/>
    <row r="10586" ht="12"/>
    <row r="10587" ht="12"/>
    <row r="10588" ht="12"/>
    <row r="10589" ht="12"/>
    <row r="10590" ht="12"/>
    <row r="10591" ht="12"/>
    <row r="10592" ht="12"/>
    <row r="10593" ht="12"/>
    <row r="10594" ht="12"/>
    <row r="10595" ht="12"/>
    <row r="10596" ht="12"/>
    <row r="10597" ht="12"/>
    <row r="10598" ht="12"/>
    <row r="10599" ht="12"/>
    <row r="10600" ht="12"/>
    <row r="10601" ht="12"/>
    <row r="10602" ht="12"/>
    <row r="10603" ht="12"/>
    <row r="10604" ht="12"/>
    <row r="10605" ht="12"/>
    <row r="10606" ht="12"/>
    <row r="10607" ht="12"/>
    <row r="10608" ht="12"/>
    <row r="10609" ht="12"/>
    <row r="10610" ht="12"/>
    <row r="10611" ht="12"/>
    <row r="10612" ht="12"/>
    <row r="10613" ht="12"/>
    <row r="10614" ht="12"/>
    <row r="10615" ht="12"/>
    <row r="10616" ht="12"/>
    <row r="10617" ht="12"/>
    <row r="10618" ht="12"/>
    <row r="10619" ht="12"/>
    <row r="10620" ht="12"/>
    <row r="10621" ht="12"/>
    <row r="10622" ht="12"/>
    <row r="10623" ht="12"/>
    <row r="10624" ht="12"/>
    <row r="10625" ht="12"/>
    <row r="10626" ht="12"/>
    <row r="10627" ht="12"/>
    <row r="10628" ht="12"/>
    <row r="10629" ht="12"/>
    <row r="10630" ht="12"/>
    <row r="10631" ht="12"/>
    <row r="10632" ht="12"/>
    <row r="10633" ht="12"/>
    <row r="10634" ht="12"/>
    <row r="10635" ht="12"/>
    <row r="10636" ht="12"/>
    <row r="10637" ht="12"/>
    <row r="10638" ht="12"/>
    <row r="10639" ht="12"/>
    <row r="10640" ht="12"/>
    <row r="10641" ht="12"/>
    <row r="10642" ht="12"/>
    <row r="10643" ht="12"/>
    <row r="10644" ht="12"/>
    <row r="10645" ht="12"/>
    <row r="10646" ht="12"/>
    <row r="10647" ht="12"/>
    <row r="10648" ht="12"/>
    <row r="10649" ht="12"/>
    <row r="10650" ht="12"/>
    <row r="10651" ht="12"/>
    <row r="10652" ht="12"/>
    <row r="10653" ht="12"/>
    <row r="10654" ht="12"/>
    <row r="10655" ht="12"/>
    <row r="10656" ht="12"/>
    <row r="10657" ht="12"/>
    <row r="10658" ht="12"/>
    <row r="10659" ht="12"/>
    <row r="10660" ht="12"/>
    <row r="10661" ht="12"/>
    <row r="10662" ht="12"/>
    <row r="10663" ht="12"/>
    <row r="10664" ht="12"/>
    <row r="10665" ht="12"/>
    <row r="10666" ht="12"/>
    <row r="10667" ht="12"/>
    <row r="10668" ht="12"/>
    <row r="10669" ht="12"/>
    <row r="10670" ht="12"/>
    <row r="10671" ht="12"/>
    <row r="10672" ht="12"/>
    <row r="10673" ht="12"/>
    <row r="10674" ht="12"/>
    <row r="10675" ht="12"/>
    <row r="10676" ht="12"/>
    <row r="10677" ht="12"/>
    <row r="10678" ht="12"/>
    <row r="10679" ht="12"/>
    <row r="10680" ht="12"/>
    <row r="10681" ht="12"/>
    <row r="10682" ht="12"/>
    <row r="10683" ht="12"/>
    <row r="10684" ht="12"/>
    <row r="10685" ht="12"/>
    <row r="10686" ht="12"/>
    <row r="10687" ht="12"/>
    <row r="10688" ht="12"/>
    <row r="10689" ht="12"/>
    <row r="10690" ht="12"/>
    <row r="10691" ht="12"/>
    <row r="10692" ht="12"/>
    <row r="10693" ht="12"/>
    <row r="10694" ht="12"/>
    <row r="10695" ht="12"/>
    <row r="10696" ht="12"/>
    <row r="10697" ht="12"/>
    <row r="10698" ht="12"/>
    <row r="10699" ht="12"/>
    <row r="10700" ht="12"/>
    <row r="10701" ht="12"/>
    <row r="10702" ht="12"/>
    <row r="10703" ht="12"/>
    <row r="10704" ht="12"/>
    <row r="10705" ht="12"/>
    <row r="10706" ht="12"/>
    <row r="10707" ht="12"/>
    <row r="10708" ht="12"/>
    <row r="10709" ht="12"/>
    <row r="10710" ht="12"/>
    <row r="10711" ht="12"/>
    <row r="10712" ht="12"/>
    <row r="10713" ht="12"/>
    <row r="10714" ht="12"/>
    <row r="10715" ht="12"/>
    <row r="10716" ht="12"/>
    <row r="10717" ht="12"/>
    <row r="10718" ht="12"/>
    <row r="10719" ht="12"/>
    <row r="10720" ht="12"/>
    <row r="10721" ht="12"/>
    <row r="10722" ht="12"/>
    <row r="10723" ht="12"/>
    <row r="10724" ht="12"/>
    <row r="10725" ht="12"/>
    <row r="10726" ht="12"/>
    <row r="10727" ht="12"/>
    <row r="10728" ht="12"/>
    <row r="10729" ht="12"/>
    <row r="10730" ht="12"/>
    <row r="10731" ht="12"/>
    <row r="10732" ht="12"/>
    <row r="10733" ht="12"/>
    <row r="10734" ht="12"/>
    <row r="10735" ht="12"/>
    <row r="10736" ht="12"/>
    <row r="10737" ht="12"/>
    <row r="10738" ht="12"/>
    <row r="10739" ht="12"/>
    <row r="10740" ht="12"/>
    <row r="10741" ht="12"/>
    <row r="10742" ht="12"/>
    <row r="10743" ht="12"/>
    <row r="10744" ht="12"/>
    <row r="10745" ht="12"/>
    <row r="10746" ht="12"/>
    <row r="10747" ht="12"/>
    <row r="10748" ht="12"/>
    <row r="10749" ht="12"/>
    <row r="10750" ht="12"/>
    <row r="10751" ht="12"/>
    <row r="10752" ht="12"/>
    <row r="10753" ht="12"/>
    <row r="10754" ht="12"/>
    <row r="10755" ht="12"/>
    <row r="10756" ht="12"/>
    <row r="10757" ht="12"/>
    <row r="10758" ht="12"/>
    <row r="10759" ht="12"/>
    <row r="10760" ht="12"/>
    <row r="10761" ht="12"/>
    <row r="10762" ht="12"/>
    <row r="10763" ht="12"/>
    <row r="10764" ht="12"/>
    <row r="10765" ht="12"/>
    <row r="10766" ht="12"/>
    <row r="10767" ht="12"/>
    <row r="10768" ht="12"/>
    <row r="10769" ht="12"/>
    <row r="10770" ht="12"/>
    <row r="10771" ht="12"/>
    <row r="10772" ht="12"/>
    <row r="10773" ht="12"/>
    <row r="10774" ht="12"/>
    <row r="10775" ht="12"/>
    <row r="10776" ht="12"/>
    <row r="10777" ht="12"/>
    <row r="10778" ht="12"/>
    <row r="10779" ht="12"/>
    <row r="10780" ht="12"/>
    <row r="10781" ht="12"/>
    <row r="10782" ht="12"/>
    <row r="10783" ht="12"/>
    <row r="10785" ht="12"/>
    <row r="10786" ht="12"/>
    <row r="10787" ht="12"/>
    <row r="10788" ht="12"/>
    <row r="10789" ht="12"/>
    <row r="10790" ht="12"/>
    <row r="10791" ht="12"/>
    <row r="10792" ht="12"/>
    <row r="10793" ht="12"/>
    <row r="10794" ht="12"/>
    <row r="10795" ht="12"/>
    <row r="10796" ht="12"/>
    <row r="10797" ht="12"/>
    <row r="10798" ht="12"/>
    <row r="10799" ht="12"/>
    <row r="10800" ht="12"/>
    <row r="10801" ht="12"/>
    <row r="10802" ht="12"/>
    <row r="10803" ht="12"/>
    <row r="10804" ht="12"/>
    <row r="10805" ht="12"/>
    <row r="10806" ht="12"/>
    <row r="10807" ht="12"/>
    <row r="10808" ht="12"/>
    <row r="10809" ht="12"/>
    <row r="10810" ht="12"/>
    <row r="10811" ht="12"/>
    <row r="10812" ht="12"/>
    <row r="10813" ht="12"/>
    <row r="10814" ht="12"/>
    <row r="10815" ht="12"/>
    <row r="10816" ht="12"/>
    <row r="10817" ht="12"/>
    <row r="10818" ht="12"/>
    <row r="10819" ht="12"/>
    <row r="10820" ht="12"/>
    <row r="10821" ht="12"/>
    <row r="10822" ht="12"/>
    <row r="10823" ht="12"/>
    <row r="10824" ht="12"/>
    <row r="10825" ht="12"/>
    <row r="10826" ht="12"/>
    <row r="10827" ht="12"/>
    <row r="10828" ht="12"/>
    <row r="10829" ht="12"/>
    <row r="10830" ht="12"/>
    <row r="10831" ht="12"/>
    <row r="10832" ht="12"/>
    <row r="10833" ht="12"/>
    <row r="10834" ht="12"/>
    <row r="10835" ht="12"/>
    <row r="10836" ht="12"/>
    <row r="10837" ht="12"/>
    <row r="10838" ht="12"/>
    <row r="10839" ht="12"/>
    <row r="10840" ht="12"/>
    <row r="10841" ht="12"/>
    <row r="10842" ht="12"/>
    <row r="10843" ht="12"/>
    <row r="10844" ht="12"/>
    <row r="10845" ht="12"/>
    <row r="10846" ht="12"/>
    <row r="10847" ht="12"/>
    <row r="10848" ht="12"/>
    <row r="10849" ht="12"/>
    <row r="10850" ht="12"/>
    <row r="10851" ht="12"/>
    <row r="10852" ht="12"/>
    <row r="10853" ht="12"/>
    <row r="10854" ht="12"/>
    <row r="10855" ht="12"/>
    <row r="10856" ht="12"/>
    <row r="10857" ht="12"/>
    <row r="10858" ht="12"/>
    <row r="10859" ht="12"/>
    <row r="10860" ht="12"/>
    <row r="10861" ht="12"/>
    <row r="10862" ht="12"/>
    <row r="10863" ht="12"/>
    <row r="10864" ht="12"/>
    <row r="10865" ht="12"/>
    <row r="10866" ht="12"/>
    <row r="10867" ht="12"/>
    <row r="10868" ht="12"/>
    <row r="10869" ht="12"/>
    <row r="10870" ht="12"/>
    <row r="10871" ht="12"/>
    <row r="10872" ht="12"/>
    <row r="10873" ht="12"/>
    <row r="10874" ht="12"/>
    <row r="10875" ht="12"/>
    <row r="10876" ht="12"/>
    <row r="10877" ht="12"/>
    <row r="10878" ht="12"/>
    <row r="10879" ht="12"/>
    <row r="10880" ht="12"/>
    <row r="10881" ht="12"/>
    <row r="10882" ht="12"/>
    <row r="10883" ht="12"/>
    <row r="10884" ht="12"/>
    <row r="10885" ht="12"/>
    <row r="10886" ht="12"/>
    <row r="10887" ht="12"/>
    <row r="10888" ht="12"/>
    <row r="10889" ht="12"/>
    <row r="10890" ht="12"/>
    <row r="10891" ht="12"/>
    <row r="10892" ht="12"/>
    <row r="10893" ht="12"/>
    <row r="10894" ht="12"/>
    <row r="10895" ht="12"/>
    <row r="10896" ht="12"/>
    <row r="10897" ht="12"/>
    <row r="10898" ht="12"/>
    <row r="10899" ht="12"/>
    <row r="10900" ht="12"/>
    <row r="10901" ht="12"/>
    <row r="10902" ht="12"/>
    <row r="10903" ht="12"/>
    <row r="10904" ht="12"/>
    <row r="10905" ht="12"/>
    <row r="10906" ht="12"/>
    <row r="10907" ht="12"/>
    <row r="10908" ht="12"/>
    <row r="10909" ht="12"/>
    <row r="10910" ht="12"/>
    <row r="10911" ht="12"/>
    <row r="10912" ht="12"/>
    <row r="10913" ht="12"/>
    <row r="10914" ht="12"/>
    <row r="10915" ht="12"/>
    <row r="10916" ht="12"/>
    <row r="10917" ht="12"/>
    <row r="10918" ht="12"/>
    <row r="10919" ht="12"/>
    <row r="10920" ht="12"/>
    <row r="10921" ht="12"/>
    <row r="10922" ht="12"/>
    <row r="10923" ht="12"/>
    <row r="10924" ht="12"/>
    <row r="10925" ht="12"/>
    <row r="10926" ht="12"/>
    <row r="10927" ht="12"/>
    <row r="10928" ht="12"/>
    <row r="10929" ht="12"/>
    <row r="10930" ht="12"/>
    <row r="10931" ht="12"/>
    <row r="10932" ht="12"/>
    <row r="10933" ht="12"/>
    <row r="10934" ht="12"/>
    <row r="10935" ht="12"/>
    <row r="10936" ht="12"/>
    <row r="10937" ht="12"/>
    <row r="10938" ht="12"/>
    <row r="10939" ht="12"/>
    <row r="10940" ht="12"/>
    <row r="10941" ht="12"/>
    <row r="10942" ht="12"/>
    <row r="10943" ht="12"/>
    <row r="10944" ht="12"/>
    <row r="10945" ht="12"/>
    <row r="10946" ht="12"/>
    <row r="10947" ht="12"/>
    <row r="10948" ht="12"/>
    <row r="10949" ht="12"/>
    <row r="10950" ht="12"/>
    <row r="10951" ht="12"/>
    <row r="10952" ht="12"/>
    <row r="10953" ht="12"/>
    <row r="10954" ht="12"/>
    <row r="10955" ht="12"/>
    <row r="10956" ht="12"/>
    <row r="10957" ht="12"/>
    <row r="10958" ht="12"/>
    <row r="10959" ht="12"/>
    <row r="10960" ht="12"/>
    <row r="10961" ht="12"/>
    <row r="10962" ht="12"/>
    <row r="10963" ht="12"/>
    <row r="10964" ht="12"/>
    <row r="10965" ht="12"/>
    <row r="10966" ht="12"/>
    <row r="10967" ht="12"/>
    <row r="10968" ht="12"/>
    <row r="10969" ht="12"/>
    <row r="10970" ht="12"/>
    <row r="10971" ht="12"/>
    <row r="10972" ht="12"/>
    <row r="10973" ht="12"/>
    <row r="10974" ht="12"/>
    <row r="10975" ht="12"/>
    <row r="10976" ht="12"/>
    <row r="10977" ht="12"/>
    <row r="10978" ht="12"/>
    <row r="10979" ht="12"/>
    <row r="10980" ht="12"/>
    <row r="10981" ht="12"/>
    <row r="10982" ht="12"/>
    <row r="10983" ht="12"/>
    <row r="10984" ht="12"/>
    <row r="10985" ht="12"/>
    <row r="10986" ht="12"/>
    <row r="10987" ht="12"/>
    <row r="10988" ht="12"/>
    <row r="10989" ht="12"/>
    <row r="10990" ht="12"/>
    <row r="10991" ht="12"/>
    <row r="10992" ht="12"/>
    <row r="10993" ht="12"/>
    <row r="10994" ht="12"/>
    <row r="10995" ht="12"/>
    <row r="10996" ht="12"/>
    <row r="10997" ht="12"/>
    <row r="10998" ht="12"/>
    <row r="10999" ht="12"/>
    <row r="11000" ht="12"/>
    <row r="11001" ht="12"/>
    <row r="11002" ht="12"/>
    <row r="11003" ht="12"/>
    <row r="11004" ht="12"/>
    <row r="11005" ht="12"/>
    <row r="11006" ht="12"/>
    <row r="11007" ht="12"/>
    <row r="11008" ht="12"/>
    <row r="11009" ht="12"/>
    <row r="11010" ht="12"/>
    <row r="11011" ht="12"/>
    <row r="11012" ht="12"/>
    <row r="11013" ht="12"/>
    <row r="11014" ht="12"/>
    <row r="11015" ht="12"/>
    <row r="11016" ht="12"/>
    <row r="11017" ht="12"/>
    <row r="11018" ht="12"/>
    <row r="11019" ht="12"/>
    <row r="11020" ht="12"/>
    <row r="11021" ht="12"/>
    <row r="11022" ht="12"/>
    <row r="11023" ht="12"/>
    <row r="11024" ht="12"/>
    <row r="11025" ht="12"/>
    <row r="11026" ht="12"/>
    <row r="11027" ht="12"/>
    <row r="11028" ht="12"/>
    <row r="11029" ht="12"/>
    <row r="11030" ht="12"/>
    <row r="11031" ht="12"/>
    <row r="11032" ht="12"/>
    <row r="11033" ht="12"/>
    <row r="11034" ht="12"/>
    <row r="11035" ht="12"/>
    <row r="11036" ht="12"/>
    <row r="11037" ht="12"/>
    <row r="11038" ht="12"/>
    <row r="11039" ht="12"/>
    <row r="11040" ht="12"/>
    <row r="11041" ht="12"/>
    <row r="11042" ht="12"/>
    <row r="11043" ht="12"/>
    <row r="11044" ht="12"/>
    <row r="11045" ht="12"/>
    <row r="11046" ht="12"/>
    <row r="11047" ht="12"/>
    <row r="11048" ht="12"/>
    <row r="11049" ht="12"/>
    <row r="11050" ht="12"/>
    <row r="11051" ht="12"/>
    <row r="11052" ht="12"/>
    <row r="11053" ht="12"/>
    <row r="11054" ht="12"/>
    <row r="11055" ht="12"/>
    <row r="11056" ht="12"/>
    <row r="11057" ht="12"/>
    <row r="11058" ht="12"/>
    <row r="11059" ht="12"/>
    <row r="11060" ht="12"/>
    <row r="11061" ht="12"/>
    <row r="11062" ht="12"/>
    <row r="11063" ht="12"/>
    <row r="11064" ht="12"/>
    <row r="11065" ht="12"/>
    <row r="11066" ht="12"/>
    <row r="11067" ht="12"/>
    <row r="11068" ht="12"/>
    <row r="11069" ht="12"/>
    <row r="11070" ht="12"/>
    <row r="11071" ht="12"/>
    <row r="11072" ht="12"/>
    <row r="11073" ht="12"/>
    <row r="11074" ht="12"/>
    <row r="11075" ht="12"/>
    <row r="11076" ht="12"/>
    <row r="11077" ht="12"/>
    <row r="11078" ht="12"/>
    <row r="11079" ht="12"/>
    <row r="11080" ht="12"/>
    <row r="11081" ht="12"/>
    <row r="11082" ht="12"/>
    <row r="11083" ht="12"/>
    <row r="11084" ht="12"/>
    <row r="11085" ht="12"/>
    <row r="11086" ht="12"/>
    <row r="11087" ht="12"/>
    <row r="11088" ht="12"/>
    <row r="11089" ht="12"/>
    <row r="11090" ht="12"/>
    <row r="11091" ht="12"/>
    <row r="11092" ht="12"/>
    <row r="11093" ht="12"/>
    <row r="11094" ht="12"/>
    <row r="11095" ht="12"/>
    <row r="11096" ht="12"/>
    <row r="11097" ht="12"/>
    <row r="11098" ht="12"/>
    <row r="11099" ht="12"/>
    <row r="11100" ht="12"/>
    <row r="11101" ht="12"/>
    <row r="11102" ht="12"/>
    <row r="11103" ht="12"/>
    <row r="11104" ht="12"/>
    <row r="11105" ht="12"/>
    <row r="11106" ht="12"/>
    <row r="11107" ht="12"/>
    <row r="11108" ht="12"/>
    <row r="11109" ht="12"/>
    <row r="11110" ht="12"/>
    <row r="11111" ht="12"/>
    <row r="11112" ht="12"/>
    <row r="11113" ht="12"/>
    <row r="11114" ht="12"/>
    <row r="11115" ht="12"/>
    <row r="11116" ht="12"/>
    <row r="11117" ht="12"/>
    <row r="11118" ht="12"/>
    <row r="11119" ht="12"/>
    <row r="11120" ht="12"/>
    <row r="11121" ht="12"/>
    <row r="11122" ht="12"/>
    <row r="11123" ht="12"/>
    <row r="11124" ht="12"/>
    <row r="11125" ht="12"/>
    <row r="11126" ht="12"/>
    <row r="11127" ht="12"/>
    <row r="11128" ht="12"/>
    <row r="11129" ht="12"/>
    <row r="11130" ht="12"/>
    <row r="11131" ht="12"/>
    <row r="11132" ht="12"/>
    <row r="11133" ht="12"/>
    <row r="11134" ht="12"/>
    <row r="11135" ht="12"/>
    <row r="11136" ht="12"/>
    <row r="11137" ht="12"/>
    <row r="11138" ht="12"/>
    <row r="11139" ht="12"/>
    <row r="11140" ht="12"/>
    <row r="11141" ht="12"/>
    <row r="11142" ht="12"/>
    <row r="11143" ht="12"/>
    <row r="11144" ht="12"/>
    <row r="11145" ht="12"/>
    <row r="11146" ht="12"/>
    <row r="11147" ht="12"/>
    <row r="11148" ht="12"/>
    <row r="11149" ht="12"/>
    <row r="11150" ht="12"/>
    <row r="11151" ht="12"/>
    <row r="11152" ht="12"/>
    <row r="11153" ht="12"/>
    <row r="11154" ht="12"/>
    <row r="11155" ht="12"/>
    <row r="11156" ht="12"/>
    <row r="11157" ht="12"/>
    <row r="11158" ht="12"/>
    <row r="11159" ht="12"/>
    <row r="11160" ht="12"/>
    <row r="11161" ht="12"/>
    <row r="11162" ht="12"/>
    <row r="11163" ht="12"/>
    <row r="11164" ht="12"/>
    <row r="11165" ht="12"/>
    <row r="11166" ht="12"/>
    <row r="11167" ht="12"/>
    <row r="11168" ht="12"/>
    <row r="11169" ht="12"/>
    <row r="11170" ht="12"/>
    <row r="11171" ht="12"/>
    <row r="11172" ht="12"/>
    <row r="11173" ht="12"/>
    <row r="11174" ht="12"/>
    <row r="11175" ht="12"/>
    <row r="11176" ht="12"/>
    <row r="11177" ht="12"/>
    <row r="11178" ht="12"/>
    <row r="11179" ht="12"/>
    <row r="11180" ht="12"/>
    <row r="11181" ht="12"/>
    <row r="11182" ht="12"/>
    <row r="11183" ht="12"/>
    <row r="11184" ht="12"/>
    <row r="11185" ht="12"/>
    <row r="11186" ht="12"/>
    <row r="11187" ht="12"/>
    <row r="11188" ht="12"/>
    <row r="11189" ht="12"/>
    <row r="11190" ht="12"/>
    <row r="11191" ht="12"/>
    <row r="11192" ht="12"/>
    <row r="11193" ht="12"/>
    <row r="11194" ht="12"/>
    <row r="11195" ht="12"/>
    <row r="11196" ht="12"/>
    <row r="11197" ht="12"/>
    <row r="11198" ht="12"/>
    <row r="11199" ht="12"/>
    <row r="11200" ht="12"/>
    <row r="11201" ht="12"/>
    <row r="11202" ht="12"/>
    <row r="11203" ht="12"/>
    <row r="11204" ht="12"/>
    <row r="11205" ht="12"/>
    <row r="11206" ht="12"/>
    <row r="11207" ht="12"/>
    <row r="11208" ht="12"/>
    <row r="11209" ht="12"/>
    <row r="11210" ht="12"/>
    <row r="11211" ht="12"/>
    <row r="11212" ht="12"/>
    <row r="11213" ht="12"/>
    <row r="11214" ht="12"/>
    <row r="11215" ht="12"/>
    <row r="11216" ht="12"/>
    <row r="11217" ht="12"/>
    <row r="11218" ht="12"/>
    <row r="11219" ht="12"/>
    <row r="11220" ht="12"/>
    <row r="11221" ht="12"/>
    <row r="11222" ht="12"/>
    <row r="11223" ht="12"/>
    <row r="11224" ht="12"/>
    <row r="11225" ht="12"/>
    <row r="11226" ht="12"/>
    <row r="11227" ht="12"/>
    <row r="11228" ht="12"/>
    <row r="11229" ht="12"/>
    <row r="11230" ht="12"/>
    <row r="11231" ht="12"/>
    <row r="11232" ht="12"/>
    <row r="11233" ht="12"/>
    <row r="11234" ht="12"/>
    <row r="11235" ht="12"/>
    <row r="11236" ht="12"/>
    <row r="11237" ht="12"/>
    <row r="11238" ht="12"/>
    <row r="11239" ht="12"/>
    <row r="11240" ht="12"/>
    <row r="11241" ht="12"/>
    <row r="11242" ht="12"/>
    <row r="11243" ht="12"/>
    <row r="11244" ht="12"/>
    <row r="11245" ht="12"/>
    <row r="11246" ht="12"/>
    <row r="11247" ht="12"/>
    <row r="11248" ht="12"/>
    <row r="11249" ht="12"/>
    <row r="11250" ht="12"/>
    <row r="11251" ht="12"/>
    <row r="11252" ht="12"/>
    <row r="11253" ht="12"/>
    <row r="11254" ht="12"/>
    <row r="11255" ht="12"/>
    <row r="11256" ht="12"/>
    <row r="11257" ht="12"/>
    <row r="11258" ht="12"/>
    <row r="11259" ht="12"/>
    <row r="11260" ht="12"/>
    <row r="11261" ht="12"/>
    <row r="11262" ht="12"/>
    <row r="11263" ht="12"/>
    <row r="11264" ht="12"/>
    <row r="11265" ht="12"/>
    <row r="11266" ht="12"/>
    <row r="11267" ht="12"/>
    <row r="11268" ht="12"/>
    <row r="11269" ht="12"/>
    <row r="11270" ht="12"/>
    <row r="11271" ht="12"/>
    <row r="11272" ht="12"/>
    <row r="11273" ht="12"/>
    <row r="11274" ht="12"/>
    <row r="11275" ht="12"/>
    <row r="11276" ht="12"/>
    <row r="11277" ht="12"/>
    <row r="11278" ht="12"/>
    <row r="11279" ht="12"/>
    <row r="11280" ht="12"/>
    <row r="11281" ht="12"/>
    <row r="11282" ht="12"/>
    <row r="11283" ht="12"/>
    <row r="11284" ht="12"/>
    <row r="11285" ht="12"/>
    <row r="11286" ht="12"/>
    <row r="11287" ht="12"/>
    <row r="11288" ht="12"/>
    <row r="11289" ht="12"/>
    <row r="11290" ht="12"/>
    <row r="11291" ht="12"/>
    <row r="11292" ht="12"/>
    <row r="11293" ht="12"/>
    <row r="11294" ht="12"/>
    <row r="11295" ht="12"/>
    <row r="11296" ht="12"/>
    <row r="11297" ht="12"/>
    <row r="11298" ht="12"/>
    <row r="11299" ht="12"/>
    <row r="11300" ht="12"/>
    <row r="11301" ht="12"/>
    <row r="11302" ht="12"/>
    <row r="11303" ht="12"/>
    <row r="11304" ht="12"/>
    <row r="11305" ht="12"/>
    <row r="11306" ht="12"/>
    <row r="11307" ht="12"/>
    <row r="11308" ht="12"/>
    <row r="11309" ht="12"/>
    <row r="11310" ht="12"/>
    <row r="11311" ht="12"/>
    <row r="11312" ht="12"/>
    <row r="11313" ht="12"/>
    <row r="11314" ht="12"/>
    <row r="11315" ht="12"/>
    <row r="11316" ht="12"/>
    <row r="11317" ht="12"/>
    <row r="11318" ht="12"/>
    <row r="11319" ht="12"/>
    <row r="11320" ht="12"/>
    <row r="11321" ht="12"/>
    <row r="11322" ht="12"/>
    <row r="11323" ht="12"/>
    <row r="11324" ht="12"/>
    <row r="11325" ht="12"/>
    <row r="11326" ht="12"/>
    <row r="11327" ht="12"/>
    <row r="11328" ht="12"/>
    <row r="11329" ht="12"/>
    <row r="11330" ht="12"/>
    <row r="11331" ht="12"/>
    <row r="11332" ht="12"/>
    <row r="11333" ht="12"/>
    <row r="11334" ht="12"/>
    <row r="11335" ht="12"/>
    <row r="11336" ht="12"/>
    <row r="11337" ht="12"/>
    <row r="11338" ht="12"/>
    <row r="11339" ht="12"/>
    <row r="11340" ht="12"/>
    <row r="11341" ht="12"/>
    <row r="11342" ht="12"/>
    <row r="11343" ht="12"/>
    <row r="11344" ht="12"/>
    <row r="11345" ht="12"/>
    <row r="11346" ht="12"/>
    <row r="11347" ht="12"/>
    <row r="11348" ht="12"/>
    <row r="11349" ht="12"/>
    <row r="11350" ht="12"/>
    <row r="11351" ht="12"/>
    <row r="11352" ht="12"/>
    <row r="11353" ht="12"/>
    <row r="11354" ht="12"/>
    <row r="11355" ht="12"/>
    <row r="11356" ht="12"/>
    <row r="11357" ht="12"/>
    <row r="11358" ht="12"/>
    <row r="11359" ht="12"/>
    <row r="11360" ht="12"/>
    <row r="11361" ht="12"/>
    <row r="11362" ht="12"/>
    <row r="11363" ht="12"/>
    <row r="11364" ht="12"/>
    <row r="11365" ht="12"/>
    <row r="11366" ht="12"/>
    <row r="11367" ht="12"/>
    <row r="11368" ht="12"/>
    <row r="11369" ht="12"/>
    <row r="11370" ht="12"/>
    <row r="11371" ht="12"/>
    <row r="11372" ht="12"/>
    <row r="11373" ht="12"/>
    <row r="11374" ht="12"/>
    <row r="11375" ht="12"/>
    <row r="11376" ht="12"/>
    <row r="11377" ht="12"/>
    <row r="11378" ht="12"/>
    <row r="11379" ht="12"/>
    <row r="11380" ht="12"/>
    <row r="11381" ht="12"/>
    <row r="11382" ht="12"/>
    <row r="11383" ht="12"/>
    <row r="11384" ht="12"/>
    <row r="11385" ht="12"/>
    <row r="11386" ht="12"/>
    <row r="11387" ht="12"/>
    <row r="11388" ht="12"/>
    <row r="11389" ht="12"/>
    <row r="11390" ht="12"/>
    <row r="11391" ht="12"/>
    <row r="11392" ht="12"/>
    <row r="11393" ht="12"/>
    <row r="11394" ht="12"/>
    <row r="11395" ht="12"/>
    <row r="11396" ht="12"/>
    <row r="11397" ht="12"/>
    <row r="11398" ht="12"/>
    <row r="11399" ht="12"/>
    <row r="11400" ht="12"/>
    <row r="11401" ht="12"/>
    <row r="11402" ht="12"/>
    <row r="11403" ht="12"/>
    <row r="11404" ht="12"/>
    <row r="11405" ht="12"/>
    <row r="11406" ht="12"/>
    <row r="11407" ht="12"/>
    <row r="11408" ht="12"/>
    <row r="11409" ht="12"/>
    <row r="11410" ht="12"/>
    <row r="11411" ht="12"/>
    <row r="11412" ht="12"/>
    <row r="11413" ht="12"/>
    <row r="11414" ht="12"/>
    <row r="11415" ht="12"/>
    <row r="11416" ht="12"/>
    <row r="11417" ht="12"/>
    <row r="11418" ht="12"/>
    <row r="11419" ht="12"/>
    <row r="11420" ht="12"/>
    <row r="11421" ht="12"/>
    <row r="11422" ht="12"/>
    <row r="11423" ht="12"/>
    <row r="11424" ht="12"/>
    <row r="11425" ht="12"/>
    <row r="11426" ht="12"/>
    <row r="11427" ht="12"/>
    <row r="11428" ht="12"/>
    <row r="11429" ht="12"/>
    <row r="11430" ht="12"/>
    <row r="11431" ht="12"/>
    <row r="11432" ht="12"/>
    <row r="11433" ht="12"/>
    <row r="11434" ht="12"/>
    <row r="11435" ht="12"/>
    <row r="11436" ht="12"/>
    <row r="11437" ht="12"/>
    <row r="11438" ht="12"/>
    <row r="11439" ht="12"/>
    <row r="11440" ht="12"/>
    <row r="11441" ht="12"/>
    <row r="11442" ht="12"/>
    <row r="11443" ht="12"/>
    <row r="11444" ht="12"/>
    <row r="11445" ht="12"/>
    <row r="11446" ht="12"/>
    <row r="11447" ht="12"/>
    <row r="11448" ht="12"/>
    <row r="11449" ht="12"/>
    <row r="11450" ht="12"/>
    <row r="11451" ht="12"/>
    <row r="11452" ht="12"/>
    <row r="11453" ht="12"/>
    <row r="11454" ht="12"/>
    <row r="11455" ht="12"/>
    <row r="11456" ht="12"/>
    <row r="11457" ht="12"/>
    <row r="11458" ht="12"/>
    <row r="11459" ht="12"/>
    <row r="11460" ht="12"/>
    <row r="11461" ht="12"/>
    <row r="11462" ht="12"/>
    <row r="11463" ht="12"/>
    <row r="11464" ht="12"/>
    <row r="11465" ht="12"/>
    <row r="11466" ht="12"/>
    <row r="11467" ht="12"/>
    <row r="11468" ht="12"/>
    <row r="11469" ht="12"/>
    <row r="11470" ht="12"/>
    <row r="11471" ht="12"/>
    <row r="11472" ht="12"/>
    <row r="11473" ht="12"/>
    <row r="11474" ht="12"/>
    <row r="11475" ht="12"/>
    <row r="11476" ht="12"/>
    <row r="11477" ht="12"/>
    <row r="11478" ht="12"/>
    <row r="11479" ht="12"/>
    <row r="11480" ht="12"/>
    <row r="11481" ht="12"/>
    <row r="11482" ht="12"/>
    <row r="11483" ht="12"/>
    <row r="11484" ht="12"/>
    <row r="11485" ht="12"/>
    <row r="11486" ht="12"/>
    <row r="11487" ht="12"/>
    <row r="11488" ht="12"/>
    <row r="11489" ht="12"/>
    <row r="11490" ht="12"/>
    <row r="11491" ht="12"/>
    <row r="11492" ht="12"/>
    <row r="11493" ht="12"/>
    <row r="11494" ht="12"/>
    <row r="11495" ht="12"/>
    <row r="11496" ht="12"/>
    <row r="11497" ht="12"/>
    <row r="11498" ht="12"/>
    <row r="11499" ht="12"/>
    <row r="11500" ht="12"/>
    <row r="11501" ht="12"/>
    <row r="11502" ht="12"/>
    <row r="11503" ht="12"/>
    <row r="11504" ht="12"/>
    <row r="11505" ht="12"/>
    <row r="11506" ht="12"/>
    <row r="11507" ht="12"/>
    <row r="11508" ht="12"/>
    <row r="11509" ht="12"/>
    <row r="11510" ht="12"/>
    <row r="11511" ht="12"/>
    <row r="11512" ht="12"/>
    <row r="11513" ht="12"/>
    <row r="11514" ht="12"/>
    <row r="11515" ht="12"/>
    <row r="11516" ht="12"/>
    <row r="11517" ht="12"/>
    <row r="11518" ht="12"/>
    <row r="11519" ht="12"/>
    <row r="11520" ht="12"/>
    <row r="11521" ht="12"/>
    <row r="11522" ht="12"/>
    <row r="11523" ht="12"/>
    <row r="11524" ht="12"/>
    <row r="11525" ht="12"/>
    <row r="11526" ht="12"/>
    <row r="11527" ht="12"/>
    <row r="11528" ht="12"/>
    <row r="11529" ht="12"/>
    <row r="11530" ht="12"/>
    <row r="11531" ht="12"/>
    <row r="11532" ht="12"/>
    <row r="11533" ht="12"/>
    <row r="11534" ht="12"/>
    <row r="11535" ht="12"/>
    <row r="11536" ht="12"/>
    <row r="11537" ht="12"/>
    <row r="11538" ht="12"/>
    <row r="11539" ht="12"/>
    <row r="11540" ht="12"/>
    <row r="11541" ht="12"/>
    <row r="11542" ht="12"/>
    <row r="11543" ht="12"/>
    <row r="11544" ht="12"/>
    <row r="11545" ht="12"/>
    <row r="11546" ht="12"/>
    <row r="11547" ht="12"/>
    <row r="11548" ht="12"/>
    <row r="11549" ht="12"/>
    <row r="11550" ht="12"/>
    <row r="11551" ht="12"/>
    <row r="11552" ht="12"/>
    <row r="11553" ht="12"/>
    <row r="11554" ht="12"/>
    <row r="11555" ht="12"/>
    <row r="11556" ht="12"/>
    <row r="11557" ht="12"/>
    <row r="11558" ht="12"/>
    <row r="11559" ht="12"/>
    <row r="11560" ht="12"/>
    <row r="11561" ht="12"/>
    <row r="11562" ht="12"/>
    <row r="11563" ht="12"/>
    <row r="11564" ht="12"/>
    <row r="11565" ht="12"/>
    <row r="11566" ht="12"/>
    <row r="11567" ht="12"/>
    <row r="11568" ht="12"/>
    <row r="11569" ht="12"/>
    <row r="11570" ht="12"/>
    <row r="11571" ht="12"/>
    <row r="11572" ht="12"/>
    <row r="11573" ht="12"/>
    <row r="11574" ht="12"/>
    <row r="11575" ht="12"/>
    <row r="11576" ht="12"/>
    <row r="11577" ht="12"/>
    <row r="11578" ht="12"/>
    <row r="11579" ht="12"/>
    <row r="11580" ht="12"/>
    <row r="11581" ht="12"/>
    <row r="11582" ht="12"/>
    <row r="11583" ht="12"/>
    <row r="11584" ht="12"/>
    <row r="11585" ht="12"/>
    <row r="11586" ht="12"/>
    <row r="11587" ht="12"/>
    <row r="11588" ht="12"/>
    <row r="11589" ht="12"/>
    <row r="11590" ht="12"/>
    <row r="11591" ht="12"/>
    <row r="11592" ht="12"/>
    <row r="11593" ht="12"/>
    <row r="11594" ht="12"/>
    <row r="11595" ht="12"/>
    <row r="11596" ht="12"/>
    <row r="11597" ht="12"/>
    <row r="11598" ht="12"/>
    <row r="11599" ht="12"/>
    <row r="11600" ht="12"/>
    <row r="11601" ht="12"/>
    <row r="11602" ht="12"/>
    <row r="11603" ht="12"/>
    <row r="11604" ht="12"/>
    <row r="11605" ht="12"/>
    <row r="11606" ht="12"/>
    <row r="11607" ht="12"/>
    <row r="11608" ht="12"/>
    <row r="11609" ht="12"/>
    <row r="11610" ht="12"/>
    <row r="11611" ht="12"/>
    <row r="11612" ht="12"/>
    <row r="11613" ht="12"/>
    <row r="11614" ht="12"/>
    <row r="11615" ht="12"/>
    <row r="11616" ht="12"/>
    <row r="11617" ht="12"/>
    <row r="11618" ht="12"/>
    <row r="11619" ht="12"/>
    <row r="11620" ht="12"/>
    <row r="11621" ht="12"/>
    <row r="11622" ht="12"/>
    <row r="11623" ht="12"/>
    <row r="11624" ht="12"/>
    <row r="11625" ht="12"/>
    <row r="11626" ht="12"/>
    <row r="11627" ht="12"/>
    <row r="11628" ht="12"/>
    <row r="11629" ht="12"/>
    <row r="11630" ht="12"/>
    <row r="11631" ht="12"/>
    <row r="11632" ht="12"/>
    <row r="11633" ht="12"/>
    <row r="11634" ht="12"/>
    <row r="11635" ht="12"/>
    <row r="11636" ht="12"/>
    <row r="11637" ht="12"/>
    <row r="11638" ht="12"/>
    <row r="11639" ht="12"/>
    <row r="11640" ht="12"/>
    <row r="11641" ht="12"/>
    <row r="11642" ht="12"/>
    <row r="11643" ht="12"/>
    <row r="11644" ht="12"/>
    <row r="11645" ht="12"/>
    <row r="11646" ht="12"/>
    <row r="11647" ht="12"/>
    <row r="11648" ht="12"/>
    <row r="11649" ht="12"/>
    <row r="11650" ht="12"/>
    <row r="11651" ht="12"/>
    <row r="11652" ht="12"/>
    <row r="11653" ht="12"/>
    <row r="11654" ht="12"/>
    <row r="11655" ht="12"/>
    <row r="11656" ht="12"/>
    <row r="11657" ht="12"/>
    <row r="11658" ht="12"/>
    <row r="11659" ht="12"/>
    <row r="11660" ht="12"/>
    <row r="11661" ht="12"/>
    <row r="11662" ht="12"/>
    <row r="11663" ht="12"/>
    <row r="11664" ht="12"/>
    <row r="11665" ht="12"/>
    <row r="11666" ht="12"/>
    <row r="11667" ht="12"/>
    <row r="11668" ht="12"/>
    <row r="11669" ht="12"/>
    <row r="11670" ht="12"/>
    <row r="11671" ht="12"/>
    <row r="11672" ht="12"/>
    <row r="11673" ht="12"/>
    <row r="11674" ht="12"/>
    <row r="11675" ht="12"/>
    <row r="11676" ht="12"/>
    <row r="11677" ht="12"/>
    <row r="11678" ht="12"/>
    <row r="11679" ht="12"/>
    <row r="11680" ht="12"/>
    <row r="11681" ht="12"/>
    <row r="11682" ht="12"/>
    <row r="11683" ht="12"/>
    <row r="11684" ht="12"/>
    <row r="11685" ht="12"/>
    <row r="11686" ht="12"/>
    <row r="11687" ht="12"/>
    <row r="11688" ht="12"/>
    <row r="11689" ht="12"/>
    <row r="11690" ht="12"/>
    <row r="11691" ht="12"/>
    <row r="11692" ht="12"/>
    <row r="11693" ht="12"/>
    <row r="11694" ht="12"/>
    <row r="11695" ht="12"/>
    <row r="11696" ht="12"/>
    <row r="11697" ht="12"/>
    <row r="11698" ht="12"/>
    <row r="11699" ht="12"/>
    <row r="11700" ht="12"/>
    <row r="11701" ht="12"/>
    <row r="11702" ht="12"/>
    <row r="11703" ht="12"/>
    <row r="11704" ht="12"/>
    <row r="11705" ht="12"/>
    <row r="11706" ht="12"/>
    <row r="11707" ht="12"/>
    <row r="11708" ht="12"/>
    <row r="11709" ht="12"/>
    <row r="11710" ht="12"/>
    <row r="11711" ht="12"/>
    <row r="11712" ht="12"/>
    <row r="11713" ht="12"/>
    <row r="11714" ht="12"/>
    <row r="11715" ht="12"/>
    <row r="11716" ht="12"/>
    <row r="11717" ht="12"/>
    <row r="11718" ht="12"/>
    <row r="11719" ht="12"/>
    <row r="11720" ht="12"/>
    <row r="11721" ht="12"/>
    <row r="11722" ht="12"/>
    <row r="11723" ht="12"/>
    <row r="11724" ht="12"/>
    <row r="11725" ht="12"/>
    <row r="11726" ht="12"/>
    <row r="11727" ht="12"/>
    <row r="11728" ht="12"/>
    <row r="11729" ht="12"/>
    <row r="11730" ht="12"/>
    <row r="11731" ht="12"/>
    <row r="11732" ht="12"/>
    <row r="11733" ht="12"/>
    <row r="11734" ht="12"/>
    <row r="11735" ht="12"/>
    <row r="11736" ht="12"/>
    <row r="11737" ht="12"/>
    <row r="11738" ht="12"/>
    <row r="11739" ht="12"/>
    <row r="11740" ht="12"/>
    <row r="11741" ht="12"/>
    <row r="11742" ht="12"/>
    <row r="11743" ht="12"/>
    <row r="11744" ht="12"/>
    <row r="11745" ht="12"/>
    <row r="11746" ht="12"/>
    <row r="11747" ht="12"/>
    <row r="11748" ht="12"/>
    <row r="11749" ht="12"/>
    <row r="11750" ht="12"/>
    <row r="11751" ht="12"/>
    <row r="11752" ht="12"/>
    <row r="11753" ht="12"/>
    <row r="11754" ht="12"/>
    <row r="11755" ht="12"/>
    <row r="11756" ht="12"/>
    <row r="11757" ht="12"/>
    <row r="11758" ht="12"/>
    <row r="11759" ht="12"/>
    <row r="11760" ht="12"/>
    <row r="11761" ht="12"/>
    <row r="11762" ht="12"/>
    <row r="11763" ht="12"/>
    <row r="11764" ht="12"/>
    <row r="11765" ht="12"/>
    <row r="11766" ht="12"/>
    <row r="11767" ht="12"/>
    <row r="11768" ht="12"/>
    <row r="11769" ht="12"/>
    <row r="11770" ht="12"/>
    <row r="11771" ht="12"/>
    <row r="11772" ht="12"/>
    <row r="11773" ht="12"/>
    <row r="11774" ht="12"/>
    <row r="11775" ht="12"/>
    <row r="11776" ht="12"/>
    <row r="11777" ht="12"/>
    <row r="11778" ht="12"/>
    <row r="11779" ht="12"/>
    <row r="11780" ht="12"/>
    <row r="11781" ht="12"/>
    <row r="11782" ht="12"/>
    <row r="11783" ht="12"/>
    <row r="11784" ht="12"/>
    <row r="11785" ht="12"/>
    <row r="11786" ht="12"/>
    <row r="11787" ht="12"/>
    <row r="11788" ht="12"/>
    <row r="11789" ht="12"/>
    <row r="11790" ht="12"/>
    <row r="11791" ht="12"/>
    <row r="11792" ht="12"/>
    <row r="11793" ht="12"/>
    <row r="11794" ht="12"/>
    <row r="11795" ht="12"/>
    <row r="11796" ht="12"/>
    <row r="11797" ht="12"/>
    <row r="11798" ht="12"/>
    <row r="11799" ht="12"/>
    <row r="11800" ht="12"/>
    <row r="11801" ht="12"/>
    <row r="11802" ht="12"/>
    <row r="11803" ht="12"/>
    <row r="11804" ht="12"/>
    <row r="11805" ht="12"/>
    <row r="11806" ht="12"/>
    <row r="11807" ht="12"/>
    <row r="11808" ht="12"/>
    <row r="11809" ht="12"/>
    <row r="11810" ht="12"/>
    <row r="11811" ht="12"/>
    <row r="11812" ht="12"/>
    <row r="11813" ht="12"/>
    <row r="11814" ht="12"/>
    <row r="11815" ht="12"/>
    <row r="11816" ht="12"/>
    <row r="11817" ht="12"/>
    <row r="11818" ht="12"/>
    <row r="11819" ht="12"/>
    <row r="11820" ht="12"/>
    <row r="11821" ht="12"/>
    <row r="11822" ht="12"/>
    <row r="11823" ht="12"/>
    <row r="11824" ht="12"/>
    <row r="11825" ht="12"/>
    <row r="11826" ht="12"/>
    <row r="11827" ht="12"/>
    <row r="11828" ht="12"/>
    <row r="11829" ht="12"/>
    <row r="11830" ht="12"/>
    <row r="11831" ht="12"/>
    <row r="11832" ht="12"/>
    <row r="11833" ht="12"/>
    <row r="11834" ht="12"/>
    <row r="11835" ht="12"/>
    <row r="11836" ht="12"/>
    <row r="11837" ht="12"/>
    <row r="11838" ht="12"/>
    <row r="11839" ht="12"/>
    <row r="11840" ht="12"/>
    <row r="11841" ht="12"/>
    <row r="11842" ht="12"/>
    <row r="11843" ht="12"/>
    <row r="11844" ht="12"/>
    <row r="11845" ht="12"/>
    <row r="11846" ht="12"/>
    <row r="11847" ht="12"/>
    <row r="11848" ht="12"/>
    <row r="11849" ht="12"/>
    <row r="11850" ht="12"/>
    <row r="11851" ht="12"/>
    <row r="11852" ht="12"/>
    <row r="11853" ht="12"/>
    <row r="11854" ht="12"/>
    <row r="11855" ht="12"/>
    <row r="11856" ht="12"/>
    <row r="11857" ht="12"/>
    <row r="11858" ht="12"/>
    <row r="11859" ht="12"/>
    <row r="11860" ht="12"/>
    <row r="11861" ht="12"/>
    <row r="11862" ht="12"/>
    <row r="11863" ht="12"/>
    <row r="11864" ht="12"/>
    <row r="11865" ht="12"/>
    <row r="11866" ht="12"/>
    <row r="11867" ht="12"/>
    <row r="11868" ht="12"/>
    <row r="11869" ht="12"/>
    <row r="11870" ht="12"/>
    <row r="11871" ht="12"/>
    <row r="11872" ht="12"/>
    <row r="11873" ht="12"/>
    <row r="11874" ht="12"/>
    <row r="11875" ht="12"/>
    <row r="11876" ht="12"/>
    <row r="11877" ht="12"/>
    <row r="11878" ht="12"/>
    <row r="11879" ht="12"/>
    <row r="11880" ht="12"/>
    <row r="11881" ht="12"/>
    <row r="11882" ht="12"/>
    <row r="11883" ht="12"/>
    <row r="11884" ht="12"/>
    <row r="11885" ht="12"/>
    <row r="11886" ht="12"/>
    <row r="11887" ht="12"/>
    <row r="11888" ht="12"/>
    <row r="11889" ht="12"/>
    <row r="11890" ht="12"/>
    <row r="11891" ht="12"/>
    <row r="11892" ht="12"/>
    <row r="11893" ht="12"/>
    <row r="11894" ht="12"/>
    <row r="11895" ht="12"/>
    <row r="11896" ht="12"/>
    <row r="11897" ht="12"/>
    <row r="11898" ht="12"/>
    <row r="11899" ht="12"/>
    <row r="11900" ht="12"/>
    <row r="11901" ht="12"/>
    <row r="11902" ht="12"/>
    <row r="11903" ht="12"/>
    <row r="11904" ht="12"/>
    <row r="11905" ht="12"/>
    <row r="11906" ht="12"/>
    <row r="11907" ht="12"/>
    <row r="11908" ht="12"/>
    <row r="11909" ht="12"/>
    <row r="11910" ht="12"/>
    <row r="11911" ht="12"/>
    <row r="11912" ht="12"/>
    <row r="11913" ht="12"/>
    <row r="11914" ht="12"/>
    <row r="11915" ht="12"/>
    <row r="11916" ht="12"/>
    <row r="11917" ht="12"/>
    <row r="11918" ht="12"/>
    <row r="11919" ht="12"/>
    <row r="11920" ht="12"/>
    <row r="11921" ht="12"/>
    <row r="11922" ht="12"/>
    <row r="11923" ht="12"/>
    <row r="11924" ht="12"/>
    <row r="11925" ht="12"/>
    <row r="11926" ht="12"/>
    <row r="11927" ht="12"/>
    <row r="11928" ht="12"/>
    <row r="11929" ht="12"/>
    <row r="11930" ht="12"/>
    <row r="11931" ht="12"/>
    <row r="11932" ht="12"/>
    <row r="11933" ht="12"/>
    <row r="11934" ht="12"/>
    <row r="11935" ht="12"/>
    <row r="11936" ht="12"/>
    <row r="11937" ht="12"/>
    <row r="11938" ht="12"/>
    <row r="11939" ht="12"/>
    <row r="11940" ht="12"/>
    <row r="11941" ht="12"/>
    <row r="11942" ht="12"/>
    <row r="11943" ht="12"/>
    <row r="11944" ht="12"/>
    <row r="11945" ht="12"/>
    <row r="11946" ht="12"/>
    <row r="11947" ht="12"/>
    <row r="11948" ht="12"/>
    <row r="11949" ht="12"/>
    <row r="11950" ht="12"/>
    <row r="11951" ht="12"/>
    <row r="11952" ht="12"/>
    <row r="11953" ht="12"/>
    <row r="11954" ht="12"/>
    <row r="11955" ht="12"/>
    <row r="11956" ht="12"/>
    <row r="11957" ht="12"/>
    <row r="11958" ht="12"/>
    <row r="11959" ht="12"/>
    <row r="11960" ht="12"/>
    <row r="11961" ht="12"/>
    <row r="11962" ht="12"/>
    <row r="11963" ht="12"/>
    <row r="11964" ht="12"/>
    <row r="11965" ht="12"/>
    <row r="11966" ht="12"/>
    <row r="11967" ht="12"/>
    <row r="11968" ht="12"/>
    <row r="11969" ht="12"/>
    <row r="11970" ht="12"/>
    <row r="11971" ht="12"/>
    <row r="11972" ht="12"/>
    <row r="11973" ht="12"/>
    <row r="11974" ht="12"/>
    <row r="11975" ht="12"/>
    <row r="11976" ht="12"/>
    <row r="11977" ht="12"/>
    <row r="11978" ht="12"/>
    <row r="11979" ht="12"/>
    <row r="11980" ht="12"/>
    <row r="11981" ht="12"/>
    <row r="11982" ht="12"/>
    <row r="11983" ht="12"/>
    <row r="11984" ht="12"/>
    <row r="11985" ht="12"/>
    <row r="11986" ht="12"/>
    <row r="11987" ht="12"/>
    <row r="11988" ht="12"/>
    <row r="11989" ht="12"/>
    <row r="11990" ht="12"/>
    <row r="11991" ht="12"/>
    <row r="11992" ht="12"/>
    <row r="11993" ht="12"/>
    <row r="11994" ht="12"/>
    <row r="11995" ht="12"/>
    <row r="11996" ht="12"/>
    <row r="11997" ht="12"/>
    <row r="11998" ht="12"/>
    <row r="11999" ht="12"/>
    <row r="12000" ht="12"/>
    <row r="12001" ht="12"/>
    <row r="12002" ht="12"/>
    <row r="12003" ht="12"/>
    <row r="12004" ht="12"/>
    <row r="12005" ht="12"/>
    <row r="12006" ht="12"/>
    <row r="12007" ht="12"/>
    <row r="12008" ht="12"/>
    <row r="12009" ht="12"/>
    <row r="12010" ht="12"/>
    <row r="12011" ht="12"/>
    <row r="12012" ht="12"/>
    <row r="12013" ht="12"/>
    <row r="12014" ht="12"/>
    <row r="12015" ht="12"/>
    <row r="12016" ht="12"/>
    <row r="12017" ht="12"/>
    <row r="12018" ht="12"/>
    <row r="12019" ht="12"/>
    <row r="12020" ht="12"/>
    <row r="12021" ht="12"/>
    <row r="12022" ht="12"/>
    <row r="12023" ht="12"/>
    <row r="12024" ht="12"/>
    <row r="12025" ht="12"/>
    <row r="12026" ht="12"/>
    <row r="12027" ht="12"/>
    <row r="12028" ht="12"/>
    <row r="12029" ht="12"/>
    <row r="12030" ht="12"/>
    <row r="12031" ht="12"/>
    <row r="12032" ht="12"/>
    <row r="12033" ht="12"/>
    <row r="12034" ht="12"/>
    <row r="12035" ht="12"/>
    <row r="12036" ht="12"/>
    <row r="12037" ht="12"/>
    <row r="12038" ht="12"/>
    <row r="12039" ht="12"/>
    <row r="12040" ht="12"/>
    <row r="12041" ht="12"/>
    <row r="12042" ht="12"/>
    <row r="12043" ht="12"/>
    <row r="12044" ht="12"/>
    <row r="12045" ht="12"/>
    <row r="12046" ht="12"/>
    <row r="12047" ht="12"/>
    <row r="12048" ht="12"/>
    <row r="12049" ht="12"/>
    <row r="12050" ht="12"/>
    <row r="12051" ht="12"/>
    <row r="12052" ht="12"/>
    <row r="12053" ht="12"/>
    <row r="12054" ht="12"/>
    <row r="12055" ht="12"/>
    <row r="12056" ht="12"/>
    <row r="12057" ht="12"/>
    <row r="12058" ht="12"/>
    <row r="12059" ht="12"/>
    <row r="12060" ht="12"/>
    <row r="12061" ht="12"/>
    <row r="12062" ht="12"/>
    <row r="12063" ht="12"/>
    <row r="12064" ht="12"/>
    <row r="12065" ht="12"/>
    <row r="12066" ht="12"/>
    <row r="12067" ht="12"/>
    <row r="12068" ht="12"/>
    <row r="12069" ht="12"/>
    <row r="12070" ht="12"/>
    <row r="12071" ht="12"/>
    <row r="12072" ht="12"/>
    <row r="12073" ht="12"/>
    <row r="12074" ht="12"/>
    <row r="12075" ht="12"/>
    <row r="12076" ht="12"/>
    <row r="12077" ht="12"/>
    <row r="12078" ht="12"/>
    <row r="12079" ht="12"/>
    <row r="12080" ht="12"/>
    <row r="12081" ht="12"/>
    <row r="12082" ht="12"/>
    <row r="12083" ht="12"/>
    <row r="12084" ht="12"/>
    <row r="12085" ht="12"/>
    <row r="12086" ht="12"/>
    <row r="12087" ht="12"/>
    <row r="12088" ht="12"/>
    <row r="12089" ht="12"/>
    <row r="12090" ht="12"/>
    <row r="12091" ht="12"/>
    <row r="12092" ht="12"/>
    <row r="12093" ht="12"/>
    <row r="12094" ht="12"/>
    <row r="12095" ht="12"/>
    <row r="12096" ht="12"/>
    <row r="12097" ht="12"/>
    <row r="12098" ht="12"/>
    <row r="12099" ht="12"/>
    <row r="12100" ht="12"/>
    <row r="12101" ht="12"/>
    <row r="12102" ht="12"/>
    <row r="12103" ht="12"/>
    <row r="12104" ht="12"/>
    <row r="12105" ht="12"/>
    <row r="12106" ht="12"/>
    <row r="12107" ht="12"/>
    <row r="12108" ht="12"/>
    <row r="12109" ht="12"/>
    <row r="12110" ht="12"/>
    <row r="12111" ht="12"/>
    <row r="12112" ht="12"/>
    <row r="12113" ht="12"/>
    <row r="12114" ht="12"/>
    <row r="12115" ht="12"/>
    <row r="12116" ht="12"/>
    <row r="12117" ht="12"/>
    <row r="12118" ht="12"/>
    <row r="12119" ht="12"/>
    <row r="12120" ht="12"/>
    <row r="12121" ht="12"/>
    <row r="12122" ht="12"/>
    <row r="12123" ht="12"/>
    <row r="12124" ht="12"/>
    <row r="12125" ht="12"/>
    <row r="12126" ht="12"/>
    <row r="12127" ht="12"/>
    <row r="12128" ht="12"/>
    <row r="12129" ht="12"/>
    <row r="12130" ht="12"/>
    <row r="12131" ht="12"/>
    <row r="12132" ht="12"/>
    <row r="12133" ht="12"/>
    <row r="12134" ht="12"/>
    <row r="12135" ht="12"/>
    <row r="12136" ht="12"/>
    <row r="12137" ht="12"/>
    <row r="12138" ht="12"/>
    <row r="12139" ht="12"/>
    <row r="12140" ht="12"/>
    <row r="12141" ht="12"/>
    <row r="12142" ht="12"/>
    <row r="12143" ht="12"/>
    <row r="12144" ht="12"/>
    <row r="12145" ht="12"/>
    <row r="12146" ht="12"/>
    <row r="12147" ht="12"/>
    <row r="12148" ht="12"/>
    <row r="12149" ht="12"/>
    <row r="12150" ht="12"/>
    <row r="12151" ht="12"/>
    <row r="12152" ht="12"/>
    <row r="12153" ht="12"/>
    <row r="12154" ht="12"/>
    <row r="12155" ht="12"/>
    <row r="12156" ht="12"/>
    <row r="12157" ht="12"/>
    <row r="12158" ht="12"/>
    <row r="12159" ht="12"/>
    <row r="12160" ht="12"/>
    <row r="12161" ht="12"/>
    <row r="12162" ht="12"/>
    <row r="12163" ht="12"/>
    <row r="12164" ht="12"/>
    <row r="12165" ht="12"/>
    <row r="12166" ht="12"/>
    <row r="12167" ht="12"/>
    <row r="12168" ht="12"/>
    <row r="12169" ht="12"/>
    <row r="12170" ht="12"/>
    <row r="12171" ht="12"/>
    <row r="12172" ht="12"/>
    <row r="12173" ht="12"/>
    <row r="12174" ht="12"/>
    <row r="12175" ht="12"/>
    <row r="12176" ht="12"/>
    <row r="12177" ht="12"/>
    <row r="12178" ht="12"/>
    <row r="12179" ht="12"/>
    <row r="12180" ht="12"/>
    <row r="12181" ht="12"/>
    <row r="12182" ht="12"/>
    <row r="12183" ht="12"/>
    <row r="12184" ht="12"/>
    <row r="12185" ht="12"/>
    <row r="12186" ht="12"/>
    <row r="12187" ht="12"/>
    <row r="12188" ht="12"/>
    <row r="12189" ht="12"/>
    <row r="12190" ht="12"/>
    <row r="12191" ht="12"/>
    <row r="12192" ht="12"/>
    <row r="12193" ht="12"/>
    <row r="12194" ht="12"/>
    <row r="12195" ht="12"/>
    <row r="12196" ht="12"/>
    <row r="12197" ht="12"/>
    <row r="12198" ht="12"/>
    <row r="12199" ht="12"/>
    <row r="12200" ht="12"/>
    <row r="12201" ht="12"/>
    <row r="12202" ht="12"/>
    <row r="12203" ht="12"/>
    <row r="12204" ht="12"/>
    <row r="12205" ht="12"/>
    <row r="12206" ht="12"/>
    <row r="12207" ht="12"/>
    <row r="12208" ht="12"/>
    <row r="12209" ht="12"/>
    <row r="12210" ht="12"/>
    <row r="12211" ht="12"/>
    <row r="12212" ht="12"/>
    <row r="12213" ht="12"/>
    <row r="12214" ht="12"/>
    <row r="12215" ht="12"/>
    <row r="12216" ht="12"/>
    <row r="12217" ht="12"/>
    <row r="12218" ht="12"/>
    <row r="12219" ht="12"/>
    <row r="12220" ht="12"/>
    <row r="12221" ht="12"/>
    <row r="12222" ht="12"/>
    <row r="12223" ht="12"/>
    <row r="12224" ht="12"/>
    <row r="12225" ht="12"/>
    <row r="12226" ht="12"/>
    <row r="12227" ht="12"/>
    <row r="12228" ht="12"/>
    <row r="12229" ht="12"/>
    <row r="12230" ht="12"/>
    <row r="12231" ht="12"/>
    <row r="12232" ht="12"/>
    <row r="12233" ht="12"/>
    <row r="12234" ht="12"/>
    <row r="12235" ht="12"/>
    <row r="12236" ht="12"/>
    <row r="12237" ht="12"/>
    <row r="12238" ht="12"/>
    <row r="12239" ht="12"/>
    <row r="12240" ht="12"/>
    <row r="12241" ht="12"/>
    <row r="12242" ht="12"/>
    <row r="12243" ht="12"/>
    <row r="12244" ht="12"/>
    <row r="12245" ht="12"/>
    <row r="12246" ht="12"/>
    <row r="12247" ht="12"/>
    <row r="12248" ht="12"/>
    <row r="12249" ht="12"/>
    <row r="12250" ht="12"/>
    <row r="12251" ht="12"/>
    <row r="12252" ht="12"/>
    <row r="12253" ht="12"/>
    <row r="12254" ht="12"/>
    <row r="12255" ht="12"/>
    <row r="12256" ht="12"/>
    <row r="12257" ht="12"/>
    <row r="12258" ht="12"/>
    <row r="12259" ht="12"/>
    <row r="12260" ht="12"/>
    <row r="12261" ht="12"/>
    <row r="12262" ht="12"/>
    <row r="12263" ht="12"/>
    <row r="12264" ht="12"/>
    <row r="12265" ht="12"/>
    <row r="12266" ht="12"/>
    <row r="12267" ht="12"/>
    <row r="12268" ht="12"/>
    <row r="12269" ht="12"/>
    <row r="12270" ht="12"/>
    <row r="12271" ht="12"/>
    <row r="12272" ht="12"/>
    <row r="12273" ht="12"/>
    <row r="12274" ht="12"/>
    <row r="12275" ht="12"/>
    <row r="12276" ht="12"/>
    <row r="12277" ht="12"/>
    <row r="12278" ht="12"/>
    <row r="12279" ht="12"/>
    <row r="12280" ht="12"/>
    <row r="12281" ht="12"/>
    <row r="12282" ht="12"/>
    <row r="12283" ht="12"/>
    <row r="12284" ht="12"/>
    <row r="12285" ht="12"/>
    <row r="12286" ht="12"/>
    <row r="12287" ht="12"/>
    <row r="12288" ht="12"/>
    <row r="12289" ht="12"/>
    <row r="12290" ht="12"/>
    <row r="12291" ht="12"/>
    <row r="12292" ht="12"/>
    <row r="12293" ht="12"/>
    <row r="12294" ht="12"/>
    <row r="12295" ht="12"/>
    <row r="12296" ht="12"/>
    <row r="12297" ht="12"/>
    <row r="12298" ht="12"/>
    <row r="12299" ht="12"/>
    <row r="12300" ht="12"/>
    <row r="12301" ht="12"/>
    <row r="12302" ht="12"/>
    <row r="12303" ht="12"/>
    <row r="12304" ht="12"/>
    <row r="12305" ht="12"/>
    <row r="12306" ht="12"/>
    <row r="12307" ht="12"/>
    <row r="12308" ht="12"/>
    <row r="12309" ht="12"/>
    <row r="12310" ht="12"/>
    <row r="12311" ht="12"/>
    <row r="12312" ht="12"/>
    <row r="12313" ht="12"/>
    <row r="12314" ht="12"/>
    <row r="12315" ht="12"/>
    <row r="12316" ht="12"/>
    <row r="12317" ht="12"/>
    <row r="12318" ht="12"/>
    <row r="12319" ht="12"/>
    <row r="12320" ht="12"/>
    <row r="12321" ht="12"/>
    <row r="12322" ht="12"/>
    <row r="12323" ht="12"/>
    <row r="12324" ht="12"/>
    <row r="12325" ht="12"/>
    <row r="12326" ht="12"/>
    <row r="12327" ht="12"/>
    <row r="12328" ht="12"/>
    <row r="12329" ht="12"/>
    <row r="12330" ht="12"/>
    <row r="12331" ht="12"/>
    <row r="12332" ht="12"/>
    <row r="12333" ht="12"/>
    <row r="12334" ht="12"/>
    <row r="12335" ht="12"/>
    <row r="12336" ht="12"/>
    <row r="12337" ht="12"/>
    <row r="12338" ht="12"/>
    <row r="12339" ht="12"/>
    <row r="12340" ht="12"/>
    <row r="12341" ht="12"/>
    <row r="12342" ht="12"/>
    <row r="12343" ht="12"/>
    <row r="12344" ht="12"/>
    <row r="12345" ht="12"/>
    <row r="12346" ht="12"/>
    <row r="12347" ht="12"/>
    <row r="12348" ht="12"/>
    <row r="12349" ht="12"/>
    <row r="12350" ht="12"/>
    <row r="12351" ht="12"/>
    <row r="12352" ht="12"/>
    <row r="12353" ht="12"/>
    <row r="12354" ht="12"/>
    <row r="12355" ht="12"/>
    <row r="12356" ht="12"/>
    <row r="12357" ht="12"/>
    <row r="12358" ht="12"/>
    <row r="12359" ht="12"/>
    <row r="12360" ht="12"/>
    <row r="12361" ht="12"/>
    <row r="12362" ht="12"/>
    <row r="12363" ht="12"/>
    <row r="12364" ht="12"/>
    <row r="12365" ht="12"/>
    <row r="12366" ht="12"/>
    <row r="12367" ht="12"/>
    <row r="12368" ht="12"/>
    <row r="12369" ht="12"/>
    <row r="12370" ht="12"/>
    <row r="12371" ht="12"/>
    <row r="12372" ht="12"/>
    <row r="12373" ht="12"/>
    <row r="12374" ht="12"/>
    <row r="12375" ht="12"/>
    <row r="12376" ht="12"/>
    <row r="12377" ht="12"/>
    <row r="12378" ht="12"/>
    <row r="12379" ht="12"/>
    <row r="12380" ht="12"/>
    <row r="12381" ht="12"/>
    <row r="12382" ht="12"/>
    <row r="12383" ht="12"/>
    <row r="12384" ht="12"/>
    <row r="12385" ht="12"/>
    <row r="12386" ht="12"/>
    <row r="12387" ht="12"/>
    <row r="12388" ht="12"/>
    <row r="12389" ht="12"/>
    <row r="12390" ht="12"/>
    <row r="12391" ht="12"/>
    <row r="12392" ht="12"/>
    <row r="12393" ht="12"/>
    <row r="12394" ht="12"/>
    <row r="12395" ht="12"/>
    <row r="12396" ht="12"/>
    <row r="12397" ht="12"/>
    <row r="12398" ht="12"/>
    <row r="12399" ht="12"/>
    <row r="12400" ht="12"/>
    <row r="12401" ht="12"/>
    <row r="12402" ht="12"/>
    <row r="12403" ht="12"/>
    <row r="12404" ht="12"/>
    <row r="12405" ht="12"/>
    <row r="12406" ht="12"/>
    <row r="12407" ht="12"/>
    <row r="12408" ht="12"/>
    <row r="12409" ht="12"/>
    <row r="12410" ht="12"/>
    <row r="12411" ht="12"/>
    <row r="12412" ht="12"/>
    <row r="12413" ht="12"/>
    <row r="12414" ht="12"/>
    <row r="12415" ht="12"/>
    <row r="12416" ht="12"/>
    <row r="12417" ht="12"/>
    <row r="12418" ht="12"/>
    <row r="12419" ht="12"/>
    <row r="12420" ht="12"/>
    <row r="12421" ht="12"/>
    <row r="12422" ht="12"/>
    <row r="12423" ht="12"/>
    <row r="12424" ht="12"/>
    <row r="12425" ht="12"/>
    <row r="12426" ht="12"/>
    <row r="12427" ht="12"/>
    <row r="12428" ht="12"/>
    <row r="12429" ht="12"/>
    <row r="12430" ht="12"/>
    <row r="12431" ht="12"/>
    <row r="12432" ht="12"/>
    <row r="12433" ht="12"/>
    <row r="12434" ht="12"/>
    <row r="12435" ht="12"/>
    <row r="12436" ht="12"/>
    <row r="12437" ht="12"/>
    <row r="12438" ht="12"/>
    <row r="12439" ht="12"/>
    <row r="12440" ht="12"/>
    <row r="12441" ht="12"/>
    <row r="12442" ht="12"/>
    <row r="12443" ht="12"/>
    <row r="12444" ht="12"/>
    <row r="12445" ht="12"/>
    <row r="12446" ht="12"/>
    <row r="12447" ht="12"/>
    <row r="12448" ht="12"/>
    <row r="12449" ht="12"/>
    <row r="12450" ht="12"/>
    <row r="12451" ht="12"/>
    <row r="12452" ht="12"/>
    <row r="12453" ht="12"/>
    <row r="12454" ht="12"/>
    <row r="12455" ht="12"/>
    <row r="12456" ht="12"/>
    <row r="12457" ht="12"/>
    <row r="12458" ht="12"/>
    <row r="12459" ht="12"/>
    <row r="12460" ht="12"/>
    <row r="12461" ht="12"/>
    <row r="12462" ht="12"/>
    <row r="12463" ht="12"/>
    <row r="12464" ht="12"/>
    <row r="12465" ht="12"/>
    <row r="12466" ht="12"/>
    <row r="12467" ht="12"/>
    <row r="12468" ht="12"/>
    <row r="12469" ht="12"/>
    <row r="12470" ht="12"/>
    <row r="12471" ht="12"/>
    <row r="12472" ht="12"/>
    <row r="12473" ht="12"/>
    <row r="12474" ht="12"/>
    <row r="12475" ht="12"/>
    <row r="12476" ht="12"/>
    <row r="12477" ht="12"/>
    <row r="12478" ht="12"/>
    <row r="12479" ht="12"/>
    <row r="12480" ht="12"/>
    <row r="12481" ht="12"/>
    <row r="12482" ht="12"/>
    <row r="12483" ht="12"/>
    <row r="12484" ht="12"/>
    <row r="12485" ht="12"/>
    <row r="12486" ht="12"/>
    <row r="12487" ht="12"/>
    <row r="12488" ht="12"/>
    <row r="12489" ht="12"/>
    <row r="12490" ht="12"/>
    <row r="12491" ht="12"/>
    <row r="12492" ht="12"/>
    <row r="12493" ht="12"/>
    <row r="12494" ht="12"/>
    <row r="12495" ht="12"/>
    <row r="12496" ht="12"/>
    <row r="12497" ht="12"/>
    <row r="12498" ht="12"/>
    <row r="12499" ht="12"/>
    <row r="12500" ht="12"/>
    <row r="12501" ht="12"/>
    <row r="12502" ht="12"/>
    <row r="12503" ht="12"/>
    <row r="12504" ht="12"/>
    <row r="12505" ht="12"/>
    <row r="12506" ht="12"/>
    <row r="12507" ht="12"/>
    <row r="12508" ht="12"/>
    <row r="12509" ht="12"/>
    <row r="12510" ht="12"/>
    <row r="12511" ht="12"/>
    <row r="12512" ht="12"/>
    <row r="12513" ht="12"/>
    <row r="12514" ht="12"/>
    <row r="12515" ht="12"/>
    <row r="12516" ht="12"/>
    <row r="12517" ht="12"/>
    <row r="12518" ht="12"/>
    <row r="12519" ht="12"/>
    <row r="12520" ht="12"/>
    <row r="12521" ht="12"/>
    <row r="12522" ht="12"/>
    <row r="12523" ht="12"/>
    <row r="12524" ht="12"/>
    <row r="12525" ht="12"/>
    <row r="12526" ht="12"/>
    <row r="12527" ht="12"/>
    <row r="12528" ht="12"/>
    <row r="12529" ht="12"/>
    <row r="12530" ht="12"/>
    <row r="12531" ht="12"/>
    <row r="12532" ht="12"/>
    <row r="12533" ht="12"/>
    <row r="12534" ht="12"/>
    <row r="12535" ht="12"/>
    <row r="12536" ht="12"/>
    <row r="12537" ht="12"/>
    <row r="12538" ht="12"/>
    <row r="12539" ht="12"/>
    <row r="12540" ht="12"/>
    <row r="12541" ht="12"/>
    <row r="12542" ht="12"/>
    <row r="12543" ht="12"/>
    <row r="12544" ht="12"/>
    <row r="12545" ht="12"/>
    <row r="12546" ht="12"/>
    <row r="12547" ht="12"/>
    <row r="12548" ht="12"/>
    <row r="12549" ht="12"/>
    <row r="12550" ht="12"/>
    <row r="12551" ht="12"/>
    <row r="12552" ht="12"/>
    <row r="12553" ht="12"/>
    <row r="12554" ht="12"/>
    <row r="12555" ht="12"/>
    <row r="12556" ht="12"/>
    <row r="12557" ht="12"/>
    <row r="12558" ht="12"/>
    <row r="12559" ht="12"/>
    <row r="12560" ht="12"/>
    <row r="12561" ht="12"/>
    <row r="12562" ht="12"/>
    <row r="12563" ht="12"/>
    <row r="12564" ht="12"/>
    <row r="12565" ht="12"/>
    <row r="12566" ht="12"/>
    <row r="12567" ht="12"/>
    <row r="12568" ht="12"/>
    <row r="12569" ht="12"/>
    <row r="12570" ht="12"/>
    <row r="12571" ht="12"/>
    <row r="12572" ht="12"/>
    <row r="12573" ht="12"/>
    <row r="12574" ht="12"/>
    <row r="12575" ht="12"/>
    <row r="12576" ht="12"/>
    <row r="12577" ht="12"/>
    <row r="12578" ht="12"/>
    <row r="12579" ht="12"/>
    <row r="12580" ht="12"/>
    <row r="12581" ht="12"/>
    <row r="12582" ht="12"/>
    <row r="12583" ht="12"/>
    <row r="12584" ht="12"/>
    <row r="12585" ht="12"/>
    <row r="12586" ht="12"/>
    <row r="12587" ht="12"/>
    <row r="12588" ht="12"/>
    <row r="12589" ht="12"/>
    <row r="12590" ht="12"/>
    <row r="12591" ht="12"/>
    <row r="12592" ht="12"/>
    <row r="12593" ht="12"/>
    <row r="12594" ht="12"/>
    <row r="12595" ht="12"/>
    <row r="12596" ht="12"/>
    <row r="12597" ht="12"/>
    <row r="12598" ht="12"/>
    <row r="12599" ht="12"/>
    <row r="12600" ht="12"/>
    <row r="12601" ht="12"/>
    <row r="12602" ht="12"/>
    <row r="12603" ht="12"/>
    <row r="12604" ht="12"/>
    <row r="12605" ht="12"/>
    <row r="12606" ht="12"/>
    <row r="12607" ht="12"/>
    <row r="12608" ht="12"/>
    <row r="12609" ht="12"/>
    <row r="12610" ht="12"/>
    <row r="12611" ht="12"/>
    <row r="12612" ht="12"/>
    <row r="12613" ht="12"/>
    <row r="12614" ht="12"/>
    <row r="12615" ht="12"/>
    <row r="12616" ht="12"/>
    <row r="12617" ht="12"/>
    <row r="12618" ht="12"/>
    <row r="12619" ht="12"/>
    <row r="12620" ht="12"/>
    <row r="12621" ht="12"/>
    <row r="12622" ht="12"/>
    <row r="12623" ht="12"/>
    <row r="12624" ht="12"/>
    <row r="12625" ht="12"/>
    <row r="12626" ht="12"/>
    <row r="12627" ht="12"/>
    <row r="12628" ht="12"/>
    <row r="12629" ht="12"/>
    <row r="12630" ht="12"/>
    <row r="12631" ht="12"/>
    <row r="12632" ht="12"/>
    <row r="12633" ht="12"/>
    <row r="12634" ht="12"/>
    <row r="12635" ht="12"/>
    <row r="12636" ht="12"/>
    <row r="12637" ht="12"/>
    <row r="12638" ht="12"/>
    <row r="12639" ht="12"/>
    <row r="12640" ht="12"/>
    <row r="12641" ht="12"/>
    <row r="12642" ht="12"/>
    <row r="12643" ht="12"/>
    <row r="12644" ht="12"/>
    <row r="12645" ht="12"/>
    <row r="12646" ht="12"/>
    <row r="12647" ht="12"/>
    <row r="12648" ht="12"/>
    <row r="12649" ht="12"/>
    <row r="12650" ht="12"/>
    <row r="12651" ht="12"/>
    <row r="12652" ht="12"/>
    <row r="12653" ht="12"/>
    <row r="12654" ht="12"/>
    <row r="12655" ht="12"/>
    <row r="12656" ht="12"/>
    <row r="12657" ht="12"/>
    <row r="12658" ht="12"/>
    <row r="12659" ht="12"/>
    <row r="12660" ht="12"/>
    <row r="12661" ht="12"/>
    <row r="12662" ht="12"/>
    <row r="12663" ht="12"/>
    <row r="12664" ht="12"/>
    <row r="12665" ht="12"/>
    <row r="12666" ht="12"/>
    <row r="12667" ht="12"/>
    <row r="12668" ht="12"/>
    <row r="12669" ht="12"/>
    <row r="12670" ht="12"/>
    <row r="12671" ht="12"/>
    <row r="12672" ht="12"/>
    <row r="12673" ht="12"/>
    <row r="12674" ht="12"/>
    <row r="12675" ht="12"/>
    <row r="12676" ht="12"/>
    <row r="12677" ht="12"/>
    <row r="12678" ht="12"/>
    <row r="12679" ht="12"/>
    <row r="12680" ht="12"/>
    <row r="12681" ht="12"/>
    <row r="12682" ht="12"/>
    <row r="12683" ht="12"/>
    <row r="12684" ht="12"/>
    <row r="12685" ht="12"/>
    <row r="12686" ht="12"/>
    <row r="12687" ht="12"/>
    <row r="12688" ht="12"/>
    <row r="12689" ht="12"/>
    <row r="12690" ht="12"/>
    <row r="12691" ht="12"/>
    <row r="12692" ht="12"/>
    <row r="12693" ht="12"/>
    <row r="12694" ht="12"/>
    <row r="12695" ht="12"/>
    <row r="12696" ht="12"/>
    <row r="12697" ht="12"/>
    <row r="12698" ht="12"/>
    <row r="12699" ht="12"/>
    <row r="12700" ht="12"/>
    <row r="12701" ht="12"/>
    <row r="12702" ht="12"/>
    <row r="12703" ht="12"/>
    <row r="12704" ht="12"/>
    <row r="12705" ht="12"/>
    <row r="12706" ht="12"/>
    <row r="12707" ht="12"/>
    <row r="12708" ht="12"/>
    <row r="12709" ht="12"/>
    <row r="12710" ht="12"/>
    <row r="12711" ht="12"/>
    <row r="12712" ht="12"/>
    <row r="12713" ht="12"/>
    <row r="12714" ht="12"/>
    <row r="12715" ht="12"/>
    <row r="12716" ht="12"/>
    <row r="12717" ht="12"/>
    <row r="12718" ht="12"/>
    <row r="12719" ht="12"/>
    <row r="12720" ht="12"/>
    <row r="12721" ht="12"/>
    <row r="12722" ht="12"/>
    <row r="12723" ht="12"/>
    <row r="12724" ht="12"/>
    <row r="12725" ht="12"/>
    <row r="12726" ht="12"/>
    <row r="12727" ht="12"/>
    <row r="12728" ht="12"/>
    <row r="12729" ht="12"/>
    <row r="12730" ht="12"/>
    <row r="12731" ht="12"/>
    <row r="12732" ht="12"/>
    <row r="12733" ht="12"/>
    <row r="12734" ht="12"/>
    <row r="12735" ht="12"/>
    <row r="12736" ht="12"/>
    <row r="12737" ht="12"/>
    <row r="12738" ht="12"/>
    <row r="12739" ht="12"/>
    <row r="12740" ht="12"/>
    <row r="12741" ht="12"/>
    <row r="12742" ht="12"/>
    <row r="12743" ht="12"/>
    <row r="12744" ht="12"/>
    <row r="12745" ht="12"/>
    <row r="12746" ht="12"/>
    <row r="12747" ht="12"/>
    <row r="12748" ht="12"/>
    <row r="12749" ht="12"/>
    <row r="12750" ht="12"/>
    <row r="12751" ht="12"/>
    <row r="12752" ht="12"/>
    <row r="12753" ht="12"/>
    <row r="12754" ht="12"/>
    <row r="12755" ht="12"/>
    <row r="12756" ht="12"/>
    <row r="12757" ht="12"/>
    <row r="12758" ht="12"/>
    <row r="12759" ht="12"/>
    <row r="12760" ht="12"/>
    <row r="12761" ht="12"/>
    <row r="12762" ht="12"/>
    <row r="12763" ht="12"/>
    <row r="12764" ht="12"/>
    <row r="12765" ht="12"/>
    <row r="12766" ht="12"/>
    <row r="12767" ht="12"/>
    <row r="12768" ht="12"/>
    <row r="12769" ht="12"/>
    <row r="12770" ht="12"/>
    <row r="12771" ht="12"/>
    <row r="12772" ht="12"/>
    <row r="12773" ht="12"/>
    <row r="12774" ht="12"/>
    <row r="12775" ht="12"/>
    <row r="12776" ht="12"/>
    <row r="12777" ht="12"/>
    <row r="12778" ht="12"/>
    <row r="12779" ht="12"/>
    <row r="12780" ht="12"/>
    <row r="12781" ht="12"/>
    <row r="12782" ht="12"/>
    <row r="12783" ht="12"/>
    <row r="12784" ht="12"/>
    <row r="12785" ht="12"/>
    <row r="12786" ht="12"/>
    <row r="12787" ht="12"/>
    <row r="12788" ht="12"/>
    <row r="12789" ht="12"/>
    <row r="12790" ht="12"/>
    <row r="12791" ht="12"/>
    <row r="12792" ht="12"/>
    <row r="12793" ht="12"/>
    <row r="12794" ht="12"/>
    <row r="12795" ht="12"/>
    <row r="12796" ht="12"/>
    <row r="12797" ht="12"/>
    <row r="12798" ht="12"/>
    <row r="12799" ht="12"/>
    <row r="12800" ht="12"/>
    <row r="12801" ht="12"/>
    <row r="12802" ht="12"/>
    <row r="12803" ht="12"/>
    <row r="12804" ht="12"/>
    <row r="12805" ht="12"/>
    <row r="12806" ht="12"/>
    <row r="12807" ht="12"/>
    <row r="12808" ht="12"/>
    <row r="12809" ht="12"/>
    <row r="12810" ht="12"/>
    <row r="12811" ht="12"/>
    <row r="12812" ht="12"/>
    <row r="12813" ht="12"/>
    <row r="12814" ht="12"/>
    <row r="12815" ht="12"/>
    <row r="12816" ht="12"/>
    <row r="12817" ht="12"/>
    <row r="12818" ht="12"/>
    <row r="12819" ht="12"/>
    <row r="12820" ht="12"/>
    <row r="12821" ht="12"/>
    <row r="12822" ht="12"/>
    <row r="12823" ht="12"/>
    <row r="12824" ht="12"/>
    <row r="12825" ht="12"/>
    <row r="12826" ht="12"/>
    <row r="12827" ht="12"/>
    <row r="12828" ht="12"/>
    <row r="12829" ht="12"/>
    <row r="12830" ht="12"/>
    <row r="12831" ht="12"/>
    <row r="12832" ht="12"/>
    <row r="12833" ht="12"/>
    <row r="12834" ht="12"/>
    <row r="12835" ht="12"/>
    <row r="12836" ht="12"/>
    <row r="12837" ht="12"/>
    <row r="12838" ht="12"/>
    <row r="12839" ht="12"/>
    <row r="12840" ht="12"/>
    <row r="12841" ht="12"/>
    <row r="12842" ht="12"/>
    <row r="12843" ht="12"/>
    <row r="12844" ht="12"/>
    <row r="12845" ht="12"/>
    <row r="12846" ht="12"/>
    <row r="12847" ht="12"/>
    <row r="12848" ht="12"/>
    <row r="12849" ht="12"/>
    <row r="12850" ht="12"/>
    <row r="12851" ht="12"/>
    <row r="12852" ht="12"/>
    <row r="12853" ht="12"/>
    <row r="12854" ht="12"/>
    <row r="12855" ht="12"/>
    <row r="12856" ht="12"/>
    <row r="12857" ht="12"/>
    <row r="12858" ht="12"/>
    <row r="12859" ht="12"/>
    <row r="12860" ht="12"/>
    <row r="12861" ht="12"/>
    <row r="12862" ht="12"/>
    <row r="12863" ht="12"/>
    <row r="12864" ht="12"/>
    <row r="12865" ht="12"/>
    <row r="12866" ht="12"/>
    <row r="12867" ht="12"/>
    <row r="12868" ht="12"/>
    <row r="12869" ht="12"/>
    <row r="12870" ht="12"/>
    <row r="12871" ht="12"/>
    <row r="12872" ht="12"/>
    <row r="12873" ht="12"/>
    <row r="12874" ht="12"/>
    <row r="12875" ht="12"/>
    <row r="12876" ht="12"/>
    <row r="12877" ht="12"/>
    <row r="12878" ht="12"/>
    <row r="12879" ht="12"/>
    <row r="12880" ht="12"/>
    <row r="12881" ht="12"/>
    <row r="12882" ht="12"/>
    <row r="12883" ht="12"/>
    <row r="12884" ht="12"/>
    <row r="12885" ht="12"/>
    <row r="12886" ht="12"/>
    <row r="12887" ht="12"/>
    <row r="12888" ht="12"/>
    <row r="12889" ht="12"/>
    <row r="12890" ht="12"/>
    <row r="12891" ht="12"/>
    <row r="12892" ht="12"/>
    <row r="12893" ht="12"/>
    <row r="12894" ht="12"/>
    <row r="12895" ht="12"/>
    <row r="12896" ht="12"/>
    <row r="12897" ht="12"/>
    <row r="12898" ht="12"/>
    <row r="12899" ht="12"/>
    <row r="12900" ht="12"/>
    <row r="12901" ht="12"/>
    <row r="12902" ht="12"/>
    <row r="12903" ht="12"/>
    <row r="12904" ht="12"/>
    <row r="12905" ht="12"/>
    <row r="12906" ht="12"/>
    <row r="12907" ht="12"/>
    <row r="12908" ht="12"/>
    <row r="12909" ht="12"/>
    <row r="12910" ht="12"/>
    <row r="12911" ht="12"/>
    <row r="12912" ht="12"/>
    <row r="12913" ht="12"/>
    <row r="12914" ht="12"/>
    <row r="12915" ht="12"/>
    <row r="12916" ht="12"/>
    <row r="12917" ht="12"/>
    <row r="12918" ht="12"/>
    <row r="12919" ht="12"/>
    <row r="12920" ht="12"/>
    <row r="12921" ht="12"/>
    <row r="12922" ht="12"/>
    <row r="12923" ht="12"/>
    <row r="12924" ht="12"/>
    <row r="12925" ht="12"/>
    <row r="12926" ht="12"/>
    <row r="12927" ht="12"/>
    <row r="12928" ht="12"/>
    <row r="12929" ht="12"/>
    <row r="12930" ht="12"/>
    <row r="12931" ht="12"/>
    <row r="12932" ht="12"/>
    <row r="12933" ht="12"/>
    <row r="12934" ht="12"/>
    <row r="12935" ht="12"/>
    <row r="12936" ht="12"/>
    <row r="12937" ht="12"/>
    <row r="12938" ht="12"/>
    <row r="12939" ht="12"/>
    <row r="12940" ht="12"/>
    <row r="12941" ht="12"/>
    <row r="12942" ht="12"/>
    <row r="12943" ht="12"/>
    <row r="12944" ht="12"/>
    <row r="12945" ht="12"/>
    <row r="12946" ht="12"/>
    <row r="12947" ht="12"/>
    <row r="12948" ht="12"/>
    <row r="12949" ht="12"/>
    <row r="12950" ht="12"/>
    <row r="12951" ht="12"/>
    <row r="12952" ht="12"/>
    <row r="12953" ht="12"/>
    <row r="12954" ht="12"/>
    <row r="12955" ht="12"/>
    <row r="12956" ht="12"/>
    <row r="12957" ht="12"/>
    <row r="12958" ht="12"/>
    <row r="12959" ht="12"/>
    <row r="12960" ht="12"/>
    <row r="12961" ht="12"/>
    <row r="12962" ht="12"/>
    <row r="12963" ht="12"/>
    <row r="12964" ht="12"/>
    <row r="12965" ht="12"/>
    <row r="12966" ht="12"/>
    <row r="12967" ht="12"/>
    <row r="12968" ht="12"/>
    <row r="12969" ht="12"/>
    <row r="12970" ht="12"/>
    <row r="12971" ht="12"/>
    <row r="12972" ht="12"/>
    <row r="12973" ht="12"/>
    <row r="12974" ht="12"/>
    <row r="12975" ht="12"/>
    <row r="12976" ht="12"/>
    <row r="12977" ht="12"/>
    <row r="12978" ht="12"/>
    <row r="12979" ht="12"/>
    <row r="12980" ht="12"/>
    <row r="12981" ht="12"/>
    <row r="12982" ht="12"/>
    <row r="12983" ht="12"/>
    <row r="12984" ht="12"/>
    <row r="12985" ht="12"/>
    <row r="12986" ht="12"/>
    <row r="12987" ht="12"/>
    <row r="12988" ht="12"/>
    <row r="12989" ht="12"/>
    <row r="12990" ht="12"/>
    <row r="12991" ht="12"/>
    <row r="12992" ht="12"/>
    <row r="12993" ht="12"/>
    <row r="12994" ht="12"/>
    <row r="12995" ht="12"/>
    <row r="12996" ht="12"/>
    <row r="12997" ht="12"/>
    <row r="12998" ht="12"/>
    <row r="12999" ht="12"/>
    <row r="13000" ht="12"/>
    <row r="13001" ht="12"/>
    <row r="13002" ht="12"/>
    <row r="13003" ht="12"/>
    <row r="13004" ht="12"/>
    <row r="13005" ht="12"/>
    <row r="13006" ht="12"/>
    <row r="13007" ht="12"/>
    <row r="13008" ht="12"/>
    <row r="13009" ht="12"/>
    <row r="13010" ht="12"/>
    <row r="13011" ht="12"/>
    <row r="13012" ht="12"/>
    <row r="13013" ht="12"/>
    <row r="13014" ht="12"/>
    <row r="13015" ht="12"/>
    <row r="13016" ht="12"/>
    <row r="13017" ht="12"/>
    <row r="13018" ht="12"/>
    <row r="13019" ht="12"/>
    <row r="13020" ht="12"/>
    <row r="13021" ht="12"/>
    <row r="13022" ht="12"/>
    <row r="13023" ht="12"/>
    <row r="13024" ht="12"/>
    <row r="13025" ht="12"/>
    <row r="13026" ht="12"/>
    <row r="13027" ht="12"/>
    <row r="13028" ht="12"/>
    <row r="13029" ht="12"/>
    <row r="13030" ht="12"/>
    <row r="13031" ht="12"/>
    <row r="13032" ht="12"/>
    <row r="13033" ht="12"/>
    <row r="13034" ht="12"/>
    <row r="13035" ht="12"/>
    <row r="13036" ht="12"/>
    <row r="13037" ht="12"/>
    <row r="13038" ht="12"/>
    <row r="13039" ht="12"/>
    <row r="13040" ht="12"/>
    <row r="13041" ht="12"/>
    <row r="13042" ht="12"/>
    <row r="13043" ht="12"/>
    <row r="13044" ht="12"/>
    <row r="13045" ht="12"/>
    <row r="13046" ht="12"/>
    <row r="13047" ht="12"/>
    <row r="13048" ht="12"/>
    <row r="13049" ht="12"/>
    <row r="13050" ht="12"/>
    <row r="13051" ht="12"/>
    <row r="13052" ht="12"/>
    <row r="13053" ht="12"/>
    <row r="13054" ht="12"/>
    <row r="13055" ht="12"/>
    <row r="13056" ht="12"/>
    <row r="13057" ht="12"/>
    <row r="13058" ht="12"/>
    <row r="13059" ht="12"/>
    <row r="13060" ht="12"/>
    <row r="13061" ht="12"/>
    <row r="13062" ht="12"/>
    <row r="13063" ht="12"/>
    <row r="13064" ht="12"/>
    <row r="13065" ht="12"/>
    <row r="13066" ht="12"/>
    <row r="13067" ht="12"/>
    <row r="13068" ht="12"/>
    <row r="13069" ht="12"/>
    <row r="13070" ht="12"/>
    <row r="13071" ht="12"/>
    <row r="13072" ht="12"/>
    <row r="13073" ht="12"/>
    <row r="13074" ht="12"/>
    <row r="13075" ht="12"/>
    <row r="13076" ht="12"/>
    <row r="13077" ht="12"/>
    <row r="13078" ht="12"/>
    <row r="13079" ht="12"/>
    <row r="13080" ht="12"/>
    <row r="13081" ht="12"/>
    <row r="13082" ht="12"/>
    <row r="13083" ht="12"/>
    <row r="13084" ht="12"/>
    <row r="13085" ht="12"/>
    <row r="13086" ht="12"/>
    <row r="13087" ht="12"/>
    <row r="13088" ht="12"/>
    <row r="13089" ht="12"/>
    <row r="13090" ht="12"/>
    <row r="13091" ht="12"/>
    <row r="13092" ht="12"/>
    <row r="13093" ht="12"/>
    <row r="13094" ht="12"/>
    <row r="13095" ht="12"/>
    <row r="13096" ht="12"/>
    <row r="13097" ht="12"/>
    <row r="13098" ht="12"/>
    <row r="13099" ht="12"/>
    <row r="13100" ht="12"/>
    <row r="13101" ht="12"/>
    <row r="13102" ht="12"/>
    <row r="13103" ht="12"/>
    <row r="13104" ht="12"/>
    <row r="13105" ht="12"/>
    <row r="13106" ht="12"/>
    <row r="13107" ht="12"/>
    <row r="13108" ht="12"/>
    <row r="13109" ht="12"/>
    <row r="13110" ht="12"/>
    <row r="13111" ht="12"/>
    <row r="13112" ht="12"/>
    <row r="13113" ht="12"/>
    <row r="13114" ht="12"/>
    <row r="13115" ht="12"/>
    <row r="13116" ht="12"/>
    <row r="13117" ht="12"/>
    <row r="13118" ht="12"/>
    <row r="13119" ht="12"/>
    <row r="13120" ht="12"/>
    <row r="13121" ht="12"/>
    <row r="13122" ht="12"/>
    <row r="13123" ht="12"/>
    <row r="13124" ht="12"/>
    <row r="13125" ht="12"/>
    <row r="13126" ht="12"/>
    <row r="13127" ht="12"/>
    <row r="13128" ht="12"/>
    <row r="13129" ht="12"/>
    <row r="13130" ht="12"/>
    <row r="13131" ht="12"/>
    <row r="13132" ht="12"/>
    <row r="13133" ht="12"/>
    <row r="13134" ht="12"/>
    <row r="13135" ht="12"/>
    <row r="13136" ht="12"/>
    <row r="13137" ht="12"/>
    <row r="13138" ht="12"/>
    <row r="13139" ht="12"/>
    <row r="13140" ht="12"/>
    <row r="13141" ht="12"/>
    <row r="13142" ht="12"/>
    <row r="13143" ht="12"/>
    <row r="13144" ht="12"/>
    <row r="13145" ht="12"/>
    <row r="13146" ht="12"/>
    <row r="13147" ht="12"/>
    <row r="13148" ht="12"/>
    <row r="13149" ht="12"/>
    <row r="13150" ht="12"/>
    <row r="13151" ht="12"/>
    <row r="13152" ht="12"/>
    <row r="13153" ht="12"/>
    <row r="13154" ht="12"/>
    <row r="13155" ht="12"/>
    <row r="13156" ht="12"/>
    <row r="13157" ht="12"/>
    <row r="13158" ht="12"/>
    <row r="13159" ht="12"/>
    <row r="13160" ht="12"/>
    <row r="13161" ht="12"/>
    <row r="13162" ht="12"/>
    <row r="13163" ht="12"/>
    <row r="13164" ht="12"/>
    <row r="13165" ht="12"/>
    <row r="13166" ht="12"/>
    <row r="13167" ht="12"/>
    <row r="13168" ht="12"/>
    <row r="13169" ht="12"/>
    <row r="13170" ht="12"/>
    <row r="13171" ht="12"/>
    <row r="13172" ht="12"/>
    <row r="13173" ht="12"/>
    <row r="13174" ht="12"/>
    <row r="13175" ht="12"/>
    <row r="13176" ht="12"/>
    <row r="13177" ht="12"/>
    <row r="13178" ht="12"/>
    <row r="13179" ht="12"/>
    <row r="13180" ht="12"/>
    <row r="13181" ht="12"/>
    <row r="13182" ht="12"/>
    <row r="13183" ht="12"/>
    <row r="13184" ht="12"/>
    <row r="13185" ht="12"/>
    <row r="13186" ht="12"/>
    <row r="13187" ht="12"/>
    <row r="13188" ht="12"/>
    <row r="13189" ht="12"/>
    <row r="13190" ht="12"/>
    <row r="13191" ht="12"/>
    <row r="13192" ht="12"/>
    <row r="13193" ht="12"/>
    <row r="13194" ht="12"/>
    <row r="13195" ht="12"/>
    <row r="13196" ht="12"/>
    <row r="13197" ht="12"/>
    <row r="13198" ht="12"/>
    <row r="13199" ht="12"/>
    <row r="13200" ht="12"/>
    <row r="13201" ht="12"/>
    <row r="13202" ht="12"/>
    <row r="13203" ht="12"/>
    <row r="13204" ht="12"/>
    <row r="13205" ht="12"/>
    <row r="13206" ht="12"/>
    <row r="13207" ht="12"/>
    <row r="13208" ht="12"/>
    <row r="13209" ht="12"/>
    <row r="13210" ht="12"/>
    <row r="13211" ht="12"/>
    <row r="13212" ht="12"/>
    <row r="13213" ht="12"/>
    <row r="13214" ht="12"/>
    <row r="13215" ht="12"/>
    <row r="13216" ht="12"/>
    <row r="13217" ht="12"/>
    <row r="13218" ht="12"/>
    <row r="13219" ht="12"/>
    <row r="13220" ht="12"/>
    <row r="13221" ht="12"/>
    <row r="13222" ht="12"/>
    <row r="13223" ht="12"/>
    <row r="13224" ht="12"/>
    <row r="13225" ht="12"/>
    <row r="13226" ht="12"/>
    <row r="13227" ht="12"/>
    <row r="13228" ht="12"/>
    <row r="13229" ht="12"/>
    <row r="13230" ht="12"/>
    <row r="13231" ht="12"/>
    <row r="13232" ht="12"/>
    <row r="13233" ht="12"/>
    <row r="13234" ht="12"/>
    <row r="13235" ht="12"/>
    <row r="13236" ht="12"/>
    <row r="13237" ht="12"/>
    <row r="13238" ht="12"/>
    <row r="13239" ht="12"/>
    <row r="13240" ht="12"/>
    <row r="13241" ht="12"/>
    <row r="13242" ht="12"/>
    <row r="13243" ht="12"/>
    <row r="13244" ht="12"/>
    <row r="13245" ht="12"/>
    <row r="13246" ht="12"/>
    <row r="13247" ht="12"/>
    <row r="13248" ht="12"/>
    <row r="13249" ht="12"/>
    <row r="13250" ht="12"/>
    <row r="13251" ht="12"/>
    <row r="13252" ht="12"/>
    <row r="13253" ht="12"/>
    <row r="13254" ht="12"/>
    <row r="13255" ht="12"/>
    <row r="13256" ht="12"/>
    <row r="13257" ht="12"/>
    <row r="13258" ht="12"/>
    <row r="13259" ht="12"/>
    <row r="13260" ht="12"/>
    <row r="13261" ht="12"/>
    <row r="13262" ht="12"/>
    <row r="13263" ht="12"/>
    <row r="13264" ht="12"/>
    <row r="13265" ht="12"/>
    <row r="13266" ht="12"/>
    <row r="13267" ht="12"/>
    <row r="13268" ht="12"/>
    <row r="13269" ht="12"/>
    <row r="13270" ht="12"/>
    <row r="13271" ht="12"/>
    <row r="13272" ht="12"/>
    <row r="13273" ht="12"/>
    <row r="13274" ht="12"/>
    <row r="13275" ht="12"/>
    <row r="13276" ht="12"/>
    <row r="13277" ht="12"/>
    <row r="13278" ht="12"/>
    <row r="13279" ht="12"/>
    <row r="13280" ht="12"/>
    <row r="13281" ht="12"/>
    <row r="13282" ht="12"/>
    <row r="13283" ht="12"/>
    <row r="13284" ht="12"/>
    <row r="13285" ht="12"/>
    <row r="13286" ht="12"/>
    <row r="13287" ht="12"/>
    <row r="13288" ht="12"/>
    <row r="13289" ht="12"/>
    <row r="13290" ht="12"/>
    <row r="13291" ht="12"/>
    <row r="13292" ht="12"/>
    <row r="13293" ht="12"/>
    <row r="13294" ht="12"/>
    <row r="13295" ht="12"/>
    <row r="13296" ht="12"/>
    <row r="13297" ht="12"/>
    <row r="13298" ht="12"/>
    <row r="13299" ht="12"/>
    <row r="13300" ht="12"/>
    <row r="13301" ht="12"/>
    <row r="13302" ht="12"/>
    <row r="13303" ht="12"/>
    <row r="13304" ht="12"/>
    <row r="13305" ht="12"/>
    <row r="13306" ht="12"/>
    <row r="13307" ht="12"/>
    <row r="13308" ht="12"/>
    <row r="13309" ht="12"/>
    <row r="13310" ht="12"/>
    <row r="13311" ht="12"/>
    <row r="13312" ht="12"/>
    <row r="13313" ht="12"/>
    <row r="13314" ht="12"/>
    <row r="13315" ht="12"/>
    <row r="13316" ht="12"/>
    <row r="13317" ht="12"/>
    <row r="13318" ht="12"/>
    <row r="13319" ht="12"/>
    <row r="13320" ht="12"/>
    <row r="13321" ht="12"/>
    <row r="13322" ht="12"/>
    <row r="13323" ht="12"/>
    <row r="13324" ht="12"/>
    <row r="13325" ht="12"/>
    <row r="13326" ht="12"/>
    <row r="13327" ht="12"/>
    <row r="13328" ht="12"/>
    <row r="13329" ht="12"/>
    <row r="13330" ht="12"/>
    <row r="13331" ht="12"/>
    <row r="13332" ht="12"/>
    <row r="13333" ht="12"/>
    <row r="13334" ht="12"/>
    <row r="13335" ht="12"/>
    <row r="13336" ht="12"/>
    <row r="13337" ht="12"/>
    <row r="13338" ht="12"/>
    <row r="13339" ht="12"/>
    <row r="13340" ht="12"/>
    <row r="13341" ht="12"/>
    <row r="13342" ht="12"/>
    <row r="13343" ht="12"/>
    <row r="13344" ht="12"/>
    <row r="13345" ht="12"/>
    <row r="13346" ht="12"/>
    <row r="13347" ht="12"/>
    <row r="13348" ht="12"/>
    <row r="13349" ht="12"/>
    <row r="13350" ht="12"/>
    <row r="13351" ht="12"/>
    <row r="13352" ht="12"/>
    <row r="13353" ht="12"/>
    <row r="13354" ht="12"/>
    <row r="13355" ht="12"/>
    <row r="13356" ht="12"/>
    <row r="13357" ht="12"/>
    <row r="13358" ht="12"/>
    <row r="13359" ht="12"/>
    <row r="13360" ht="12"/>
    <row r="13361" ht="12"/>
    <row r="13362" ht="12"/>
    <row r="13363" ht="12"/>
    <row r="13364" ht="12"/>
    <row r="13365" ht="12"/>
    <row r="13366" ht="12"/>
    <row r="13367" ht="12"/>
    <row r="13368" ht="12"/>
    <row r="13369" ht="12"/>
    <row r="13370" ht="12"/>
    <row r="13371" ht="12"/>
    <row r="13372" ht="12"/>
    <row r="13373" ht="12"/>
    <row r="13374" ht="12"/>
    <row r="13375" ht="12"/>
    <row r="13376" ht="12"/>
    <row r="13377" ht="12"/>
    <row r="13378" ht="12"/>
    <row r="13379" ht="12"/>
    <row r="13380" ht="12"/>
    <row r="13381" ht="12"/>
    <row r="13382" ht="12"/>
    <row r="13383" ht="12"/>
    <row r="13384" ht="12"/>
    <row r="13385" ht="12"/>
    <row r="13386" ht="12"/>
    <row r="13387" ht="12"/>
    <row r="13388" ht="12"/>
    <row r="13389" ht="12"/>
    <row r="13390" ht="12"/>
    <row r="13391" ht="12"/>
    <row r="13392" ht="12"/>
    <row r="13393" ht="12"/>
    <row r="13394" ht="12"/>
    <row r="13395" ht="12"/>
    <row r="13396" ht="12"/>
    <row r="13397" ht="12"/>
    <row r="13398" ht="12"/>
    <row r="13399" ht="12"/>
    <row r="13400" ht="12"/>
    <row r="13401" ht="12"/>
    <row r="13402" ht="12"/>
    <row r="13403" ht="12"/>
    <row r="13404" ht="12"/>
    <row r="13405" ht="12"/>
    <row r="13406" ht="12"/>
    <row r="13407" ht="12"/>
    <row r="13408" ht="12"/>
    <row r="13409" ht="12"/>
    <row r="13410" ht="12"/>
    <row r="13411" ht="12"/>
    <row r="13412" ht="12"/>
    <row r="13413" ht="12"/>
    <row r="13414" ht="12"/>
    <row r="13415" ht="12"/>
    <row r="13416" ht="12"/>
    <row r="13417" ht="12"/>
    <row r="13418" ht="12"/>
    <row r="13419" ht="12"/>
    <row r="13420" ht="12"/>
    <row r="13421" ht="12"/>
    <row r="13422" ht="12"/>
    <row r="13423" ht="12"/>
    <row r="13424" ht="12"/>
    <row r="13425" ht="12"/>
    <row r="13426" ht="12"/>
    <row r="13427" ht="12"/>
    <row r="13428" ht="12"/>
    <row r="13429" ht="12"/>
    <row r="13430" ht="12"/>
    <row r="13431" ht="12"/>
    <row r="13432" ht="12"/>
    <row r="13433" ht="12"/>
    <row r="13434" ht="12"/>
    <row r="13435" ht="12"/>
    <row r="13436" ht="12"/>
    <row r="13437" ht="12"/>
    <row r="13438" ht="12"/>
    <row r="13439" ht="12"/>
    <row r="13440" ht="12"/>
    <row r="13441" ht="12"/>
    <row r="13442" ht="12"/>
    <row r="13443" ht="12"/>
    <row r="13444" ht="12"/>
    <row r="13445" ht="12"/>
    <row r="13446" ht="12"/>
    <row r="13447" ht="12"/>
    <row r="13448" ht="12"/>
    <row r="13449" ht="12"/>
    <row r="13450" ht="12"/>
    <row r="13451" ht="12"/>
    <row r="13452" ht="12"/>
    <row r="13453" ht="12"/>
    <row r="13454" ht="12"/>
    <row r="13455" ht="12"/>
    <row r="13456" ht="12"/>
    <row r="13457" ht="12"/>
    <row r="13458" ht="12"/>
    <row r="13459" ht="12"/>
    <row r="13460" ht="12"/>
    <row r="13461" ht="12"/>
    <row r="13462" ht="12"/>
    <row r="13463" ht="12"/>
    <row r="13464" ht="12"/>
    <row r="13465" ht="12"/>
    <row r="13466" ht="12"/>
    <row r="13467" ht="12"/>
    <row r="13468" ht="12"/>
    <row r="13469" ht="12"/>
    <row r="13470" ht="12"/>
    <row r="13471" ht="12"/>
    <row r="13472" ht="12"/>
    <row r="13473" ht="12"/>
    <row r="13474" ht="12"/>
    <row r="13475" ht="12"/>
    <row r="13476" ht="12"/>
    <row r="13477" ht="12"/>
    <row r="13478" ht="12"/>
    <row r="13479" ht="12"/>
    <row r="13480" ht="12"/>
    <row r="13481" ht="12"/>
    <row r="13482" ht="12"/>
    <row r="13483" ht="12"/>
    <row r="13484" ht="12"/>
    <row r="13485" ht="12"/>
    <row r="13486" ht="12"/>
    <row r="13487" ht="12"/>
    <row r="13488" ht="12"/>
    <row r="13489" ht="12"/>
    <row r="13490" ht="12"/>
    <row r="13491" ht="12"/>
    <row r="13492" ht="12"/>
    <row r="13493" ht="12"/>
    <row r="13494" ht="12"/>
    <row r="13495" ht="12"/>
    <row r="13496" ht="12"/>
    <row r="13497" ht="12"/>
    <row r="13498" ht="12"/>
    <row r="13499" ht="12"/>
    <row r="13500" ht="12"/>
    <row r="13501" ht="12"/>
    <row r="13502" ht="12"/>
    <row r="13503" ht="12"/>
    <row r="13504" ht="12"/>
    <row r="13505" ht="12"/>
    <row r="13506" ht="12"/>
    <row r="13507" ht="12"/>
    <row r="13508" ht="12"/>
    <row r="13509" ht="12"/>
    <row r="13510" ht="12"/>
    <row r="13511" ht="12"/>
    <row r="13512" ht="12"/>
    <row r="13513" ht="12"/>
    <row r="13514" ht="12"/>
    <row r="13515" ht="12"/>
    <row r="13516" ht="12"/>
    <row r="13517" ht="12"/>
    <row r="13518" ht="12"/>
    <row r="13519" ht="12"/>
    <row r="13520" ht="12"/>
    <row r="13521" ht="12"/>
    <row r="13522" ht="12"/>
    <row r="13523" ht="12"/>
    <row r="13524" ht="12"/>
    <row r="13525" ht="12"/>
    <row r="13526" ht="12"/>
    <row r="13527" ht="12"/>
    <row r="13528" ht="12"/>
    <row r="13529" ht="12"/>
    <row r="13530" ht="12"/>
    <row r="13531" ht="12"/>
    <row r="13532" ht="12"/>
    <row r="13533" ht="12"/>
    <row r="13534" ht="12"/>
    <row r="13535" ht="12"/>
    <row r="13536" ht="12"/>
    <row r="13537" ht="12"/>
    <row r="13538" ht="12"/>
    <row r="13539" ht="12"/>
    <row r="13540" ht="12"/>
    <row r="13541" ht="12"/>
    <row r="13542" ht="12"/>
    <row r="13543" ht="12"/>
    <row r="13544" ht="12"/>
    <row r="13545" ht="12"/>
    <row r="13546" ht="12"/>
    <row r="13547" ht="12"/>
    <row r="13548" ht="12"/>
    <row r="13549" ht="12"/>
    <row r="13550" ht="12"/>
    <row r="13551" ht="12"/>
    <row r="13552" ht="12"/>
    <row r="13553" ht="12"/>
    <row r="13554" ht="12"/>
    <row r="13555" ht="12"/>
    <row r="13556" ht="12"/>
    <row r="13557" ht="12"/>
    <row r="13558" ht="12"/>
    <row r="13559" ht="12"/>
    <row r="13560" ht="12"/>
    <row r="13561" ht="12"/>
    <row r="13562" ht="12"/>
    <row r="13563" ht="12"/>
    <row r="13564" ht="12"/>
    <row r="13565" ht="12"/>
    <row r="13566" ht="12"/>
    <row r="13567" ht="12"/>
    <row r="13568" ht="12"/>
    <row r="13569" ht="12"/>
    <row r="13570" ht="12"/>
    <row r="13571" ht="12"/>
    <row r="13572" ht="12"/>
    <row r="13573" ht="12"/>
    <row r="13574" ht="12"/>
    <row r="13575" ht="12"/>
    <row r="13576" ht="12"/>
    <row r="13577" ht="12"/>
    <row r="13578" ht="12"/>
    <row r="13579" ht="12"/>
    <row r="13580" ht="12"/>
    <row r="13581" ht="12"/>
    <row r="13582" ht="12"/>
    <row r="13583" ht="12"/>
    <row r="13584" ht="12"/>
    <row r="13585" ht="12"/>
    <row r="13586" ht="12"/>
    <row r="13587" ht="12"/>
    <row r="13588" ht="12"/>
    <row r="13589" ht="12"/>
    <row r="13590" ht="12"/>
    <row r="13591" ht="12"/>
    <row r="13592" ht="12"/>
    <row r="13593" ht="12"/>
    <row r="13594" ht="12"/>
    <row r="13595" ht="12"/>
    <row r="13596" ht="12"/>
    <row r="13597" ht="12"/>
    <row r="13598" ht="12"/>
    <row r="13599" ht="12"/>
    <row r="13600" ht="12"/>
    <row r="13601" ht="12"/>
    <row r="13602" ht="12"/>
    <row r="13603" ht="12"/>
    <row r="13604" ht="12"/>
    <row r="13605" ht="12"/>
    <row r="13606" ht="12"/>
    <row r="13607" ht="12"/>
    <row r="13608" ht="12"/>
    <row r="13609" ht="12"/>
    <row r="13610" ht="12"/>
    <row r="13611" ht="12"/>
    <row r="13612" ht="12"/>
    <row r="13613" ht="12"/>
    <row r="13614" ht="12"/>
    <row r="13615" ht="12"/>
    <row r="13616" ht="12"/>
    <row r="13617" ht="12"/>
    <row r="13618" ht="12"/>
    <row r="13619" ht="12"/>
    <row r="13620" ht="12"/>
    <row r="13621" ht="12"/>
    <row r="13622" ht="12"/>
    <row r="13623" ht="12"/>
    <row r="13624" ht="12"/>
    <row r="13625" ht="12"/>
    <row r="13626" ht="12"/>
    <row r="13627" ht="12"/>
    <row r="13628" ht="12"/>
    <row r="13629" ht="12"/>
    <row r="13630" ht="12"/>
    <row r="13631" ht="12"/>
    <row r="13632" ht="12"/>
    <row r="13633" ht="12"/>
    <row r="13634" ht="12"/>
    <row r="13635" ht="12"/>
    <row r="13636" ht="12"/>
    <row r="13637" ht="12"/>
    <row r="13638" ht="12"/>
    <row r="13639" ht="12"/>
    <row r="13640" ht="12"/>
    <row r="13641" ht="12"/>
    <row r="13643" ht="12"/>
    <row r="13644" ht="12"/>
    <row r="13645" ht="12"/>
    <row r="13646" ht="12"/>
    <row r="13647" ht="12"/>
    <row r="13648" ht="12"/>
    <row r="13649" ht="12"/>
    <row r="13650" ht="12"/>
    <row r="13651" ht="12"/>
    <row r="13652" ht="12"/>
    <row r="13653" ht="12"/>
    <row r="13654" ht="12"/>
    <row r="13655" ht="12"/>
    <row r="13656" ht="12"/>
    <row r="13657" ht="12"/>
    <row r="13658" ht="12"/>
    <row r="13659" ht="12"/>
    <row r="13660" ht="12"/>
    <row r="13661" ht="12"/>
    <row r="13662" ht="12"/>
    <row r="13663" ht="12"/>
    <row r="13664" ht="12"/>
    <row r="13665" ht="12"/>
    <row r="13666" ht="12"/>
    <row r="13667" ht="12"/>
    <row r="13668" ht="12"/>
    <row r="13669" ht="12"/>
    <row r="13670" ht="12"/>
    <row r="13671" ht="12"/>
    <row r="13672" ht="12"/>
    <row r="13673" ht="12"/>
    <row r="13674" ht="12"/>
    <row r="13675" ht="12"/>
    <row r="13676" ht="12"/>
    <row r="13677" ht="12"/>
    <row r="13678" ht="12"/>
    <row r="13679" ht="12"/>
    <row r="13680" ht="12"/>
    <row r="13681" ht="12"/>
    <row r="13682" ht="12"/>
    <row r="13683" ht="12"/>
    <row r="13684" ht="12"/>
    <row r="13685" ht="12"/>
    <row r="13686" ht="12"/>
    <row r="13687" ht="12"/>
    <row r="13688" ht="12"/>
    <row r="13689" ht="12"/>
    <row r="13690" ht="12"/>
    <row r="13691" ht="12"/>
    <row r="13692" ht="12"/>
    <row r="13693" ht="12"/>
    <row r="13694" ht="12"/>
    <row r="13695" ht="12"/>
    <row r="13696" ht="12"/>
    <row r="13697" ht="12"/>
    <row r="13698" ht="12"/>
    <row r="13699" ht="12"/>
    <row r="13700" ht="12"/>
    <row r="13701" ht="12"/>
    <row r="13702" ht="12"/>
    <row r="13703" ht="12"/>
    <row r="13704" ht="12"/>
    <row r="13705" ht="12"/>
    <row r="13706" ht="12"/>
    <row r="13707" ht="12"/>
    <row r="13708" ht="12"/>
    <row r="13709" ht="12"/>
    <row r="13710" ht="12"/>
    <row r="13711" ht="12"/>
    <row r="13712" ht="12"/>
    <row r="13713" ht="12"/>
    <row r="13714" ht="12"/>
    <row r="13715" ht="12"/>
    <row r="13716" ht="12"/>
    <row r="13717" ht="12"/>
    <row r="13718" ht="12"/>
    <row r="13719" ht="12"/>
    <row r="13720" ht="12"/>
    <row r="13721" ht="12"/>
    <row r="13722" ht="12"/>
    <row r="13723" ht="12"/>
    <row r="13724" ht="12"/>
    <row r="13725" ht="12"/>
    <row r="13726" ht="12"/>
    <row r="13727" ht="12"/>
    <row r="13728" ht="12"/>
    <row r="13729" ht="12"/>
    <row r="13730" ht="12"/>
    <row r="13731" ht="12"/>
    <row r="13732" ht="12"/>
    <row r="13733" ht="12"/>
    <row r="13734" ht="12"/>
    <row r="13735" ht="12"/>
    <row r="13736" ht="12"/>
    <row r="13737" ht="12"/>
    <row r="13738" ht="12"/>
    <row r="13739" ht="12"/>
    <row r="13740" ht="12"/>
    <row r="13741" ht="12"/>
    <row r="13742" ht="12"/>
    <row r="13743" ht="12"/>
    <row r="13744" ht="12"/>
    <row r="13745" ht="12"/>
    <row r="13746" ht="12"/>
    <row r="13747" ht="12"/>
    <row r="13748" ht="12"/>
    <row r="13749" ht="12"/>
    <row r="13750" ht="12"/>
    <row r="13751" ht="12"/>
    <row r="13752" ht="12"/>
    <row r="13753" ht="12"/>
    <row r="13754" ht="12"/>
    <row r="13755" ht="12"/>
    <row r="13756" ht="12"/>
    <row r="13757" ht="12"/>
    <row r="13758" ht="12"/>
    <row r="13759" ht="12"/>
    <row r="13760" ht="12"/>
    <row r="13761" ht="12"/>
    <row r="13762" ht="12"/>
    <row r="13763" ht="12"/>
    <row r="13764" ht="12"/>
    <row r="13765" ht="12"/>
    <row r="13766" ht="12"/>
    <row r="13767" ht="12"/>
    <row r="13768" ht="12"/>
    <row r="13769" ht="12"/>
    <row r="13770" ht="12"/>
    <row r="13771" ht="12"/>
    <row r="13772" ht="12"/>
    <row r="13773" ht="12"/>
    <row r="13774" ht="12"/>
    <row r="13775" ht="12"/>
    <row r="13776" ht="12"/>
    <row r="13777" ht="12"/>
    <row r="13778" ht="12"/>
    <row r="13779" ht="12"/>
    <row r="13780" ht="12"/>
    <row r="13781" ht="12"/>
    <row r="13782" ht="12"/>
    <row r="13783" ht="12"/>
    <row r="13784" ht="12"/>
    <row r="13785" ht="12"/>
    <row r="13786" ht="12"/>
    <row r="13787" ht="12"/>
    <row r="13788" ht="12"/>
    <row r="13789" ht="12"/>
    <row r="13790" ht="12"/>
    <row r="13791" ht="12"/>
    <row r="13792" ht="12"/>
    <row r="13793" ht="12"/>
    <row r="13794" ht="12"/>
    <row r="13795" ht="12"/>
    <row r="13796" ht="12"/>
    <row r="13797" ht="12"/>
    <row r="13798" ht="12"/>
    <row r="13799" ht="12"/>
    <row r="13800" ht="12"/>
    <row r="13801" ht="12"/>
    <row r="13802" ht="12"/>
    <row r="13803" ht="12"/>
    <row r="13804" ht="12"/>
    <row r="13805" ht="12"/>
    <row r="13806" ht="12"/>
    <row r="13807" ht="12"/>
    <row r="13808" ht="12"/>
    <row r="13809" ht="12"/>
    <row r="13810" ht="12"/>
    <row r="13811" ht="12"/>
    <row r="13812" ht="12"/>
    <row r="13813" ht="12"/>
    <row r="13814" ht="12"/>
    <row r="13815" ht="12"/>
    <row r="13816" ht="12"/>
    <row r="13817" ht="12"/>
    <row r="13818" ht="12"/>
    <row r="13819" ht="12"/>
    <row r="13820" ht="12"/>
    <row r="13821" ht="12"/>
    <row r="13822" ht="12"/>
    <row r="13823" ht="12"/>
    <row r="13824" ht="12"/>
    <row r="13825" ht="12"/>
    <row r="13826" ht="12"/>
    <row r="13827" ht="12"/>
    <row r="13828" ht="12"/>
    <row r="13829" ht="12"/>
    <row r="13830" ht="12"/>
    <row r="13831" ht="12"/>
    <row r="13832" ht="12"/>
    <row r="13833" ht="12"/>
    <row r="13834" ht="12"/>
    <row r="13835" ht="12"/>
    <row r="13836" ht="12"/>
    <row r="13837" ht="12"/>
    <row r="13838" ht="12"/>
    <row r="13839" ht="12"/>
    <row r="13840" ht="12"/>
    <row r="13841" ht="12"/>
    <row r="13842" ht="12"/>
    <row r="13843" ht="12"/>
    <row r="13844" ht="12"/>
    <row r="13845" ht="12"/>
    <row r="13846" ht="12"/>
    <row r="13847" ht="12"/>
    <row r="13848" ht="12"/>
    <row r="13849" ht="12"/>
    <row r="13850" ht="12"/>
    <row r="13851" ht="12"/>
    <row r="13852" ht="12"/>
    <row r="13853" ht="12"/>
    <row r="13854" ht="12"/>
    <row r="13855" ht="12"/>
    <row r="13856" ht="12"/>
    <row r="13857" ht="12"/>
    <row r="13858" ht="12"/>
    <row r="13859" ht="12"/>
    <row r="13860" ht="12"/>
    <row r="13861" ht="12"/>
    <row r="13862" ht="12"/>
    <row r="13863" ht="12"/>
    <row r="13864" ht="12"/>
    <row r="13865" ht="12"/>
    <row r="13866" ht="12"/>
    <row r="13867" ht="12"/>
    <row r="13868" ht="12"/>
    <row r="13869" ht="12"/>
    <row r="13870" ht="12"/>
    <row r="13871" ht="12"/>
    <row r="13872" ht="12"/>
    <row r="13873" ht="12"/>
    <row r="13874" ht="12"/>
    <row r="13875" ht="12"/>
    <row r="13876" ht="12"/>
    <row r="13877" ht="12"/>
    <row r="13878" ht="12"/>
    <row r="13879" ht="12"/>
    <row r="13880" ht="12"/>
    <row r="13881" ht="12"/>
    <row r="13882" ht="12"/>
    <row r="13883" ht="12"/>
    <row r="13884" ht="12"/>
    <row r="13885" ht="12"/>
    <row r="13886" ht="12"/>
    <row r="13887" ht="12"/>
    <row r="13888" ht="12"/>
    <row r="13889" ht="12"/>
    <row r="13890" ht="12"/>
    <row r="13891" ht="12"/>
    <row r="13892" ht="12"/>
    <row r="13893" ht="12"/>
    <row r="13894" ht="12"/>
    <row r="13895" ht="12"/>
    <row r="13896" ht="12"/>
    <row r="13897" ht="12"/>
    <row r="13898" ht="12"/>
    <row r="13899" ht="12"/>
    <row r="13900" ht="12"/>
    <row r="13901" ht="12"/>
    <row r="13902" ht="12"/>
    <row r="13903" ht="12"/>
    <row r="13904" ht="12"/>
    <row r="13905" ht="12"/>
    <row r="13906" ht="12"/>
    <row r="13907" ht="12"/>
    <row r="13908" ht="12"/>
    <row r="13909" ht="12"/>
    <row r="13910" ht="12"/>
    <row r="13911" ht="12"/>
    <row r="13912" ht="12"/>
    <row r="13913" ht="12"/>
    <row r="13914" ht="12"/>
    <row r="13915" ht="12"/>
    <row r="13916" ht="12"/>
    <row r="13917" ht="12"/>
    <row r="13918" ht="12"/>
    <row r="13919" ht="12"/>
    <row r="13920" ht="12"/>
    <row r="13921" ht="12"/>
    <row r="13922" ht="12"/>
    <row r="13923" ht="12"/>
    <row r="13924" ht="12"/>
    <row r="13925" ht="12"/>
    <row r="13926" ht="12"/>
    <row r="13927" ht="12"/>
    <row r="13928" ht="12"/>
    <row r="13929" ht="12"/>
    <row r="13930" ht="12"/>
    <row r="13931" ht="12"/>
    <row r="13932" ht="12"/>
    <row r="13933" ht="12"/>
    <row r="13934" ht="12"/>
    <row r="13935" ht="12"/>
    <row r="13936" ht="12"/>
    <row r="13937" ht="12"/>
    <row r="13938" ht="12"/>
    <row r="13939" ht="12"/>
    <row r="13940" ht="12"/>
    <row r="13941" ht="12"/>
    <row r="13942" ht="12"/>
    <row r="13943" ht="12"/>
    <row r="13944" ht="12"/>
    <row r="13945" ht="12"/>
    <row r="13946" ht="12"/>
    <row r="13947" ht="12"/>
    <row r="13948" ht="12"/>
    <row r="13949" ht="12"/>
    <row r="13950" ht="12"/>
    <row r="13951" ht="12"/>
    <row r="13952" ht="12"/>
    <row r="13953" ht="12"/>
    <row r="13954" ht="12"/>
    <row r="13955" ht="12"/>
    <row r="13956" ht="12"/>
    <row r="13957" ht="12"/>
    <row r="13958" ht="12"/>
    <row r="13959" ht="12"/>
    <row r="13960" ht="12"/>
    <row r="13961" ht="12"/>
    <row r="13962" ht="12"/>
    <row r="13963" ht="12"/>
    <row r="13964" ht="12"/>
    <row r="13965" ht="12"/>
    <row r="13966" ht="12"/>
    <row r="13967" ht="12"/>
    <row r="13968" ht="12"/>
    <row r="13969" ht="12"/>
    <row r="13970" ht="12"/>
    <row r="13971" ht="12"/>
    <row r="13972" ht="12"/>
    <row r="13973" ht="12"/>
    <row r="13974" ht="12"/>
    <row r="13975" ht="12"/>
    <row r="13976" ht="12"/>
    <row r="13977" ht="12"/>
    <row r="13978" ht="12"/>
    <row r="13979" ht="12"/>
    <row r="13980" ht="12"/>
    <row r="13981" ht="12"/>
    <row r="13982" ht="12"/>
    <row r="13983" ht="12"/>
    <row r="13984" ht="12"/>
    <row r="13985" ht="12"/>
    <row r="13986" ht="12"/>
    <row r="13987" ht="12"/>
    <row r="13988" ht="12"/>
    <row r="13989" ht="12"/>
    <row r="13990" ht="12"/>
    <row r="13991" ht="12"/>
    <row r="13992" ht="12"/>
    <row r="13993" ht="12"/>
    <row r="13994" ht="12"/>
    <row r="13995" ht="12"/>
    <row r="13996" ht="12"/>
    <row r="13997" ht="12"/>
    <row r="13998" ht="12"/>
    <row r="13999" ht="12"/>
    <row r="14000" ht="12"/>
    <row r="14001" ht="12"/>
    <row r="14002" ht="12"/>
    <row r="14003" ht="12"/>
    <row r="14004" ht="12"/>
    <row r="14005" ht="12"/>
    <row r="14006" ht="12"/>
    <row r="14007" ht="12"/>
    <row r="14008" ht="12"/>
    <row r="14009" ht="12"/>
    <row r="14010" ht="12"/>
    <row r="14011" ht="12"/>
    <row r="14012" ht="12"/>
    <row r="14013" ht="12"/>
    <row r="14014" ht="12"/>
    <row r="14015" ht="12"/>
    <row r="14016" ht="12"/>
    <row r="14017" ht="12"/>
    <row r="14018" ht="12"/>
    <row r="14019" ht="12"/>
    <row r="14020" ht="12"/>
    <row r="14021" ht="12"/>
    <row r="14022" ht="12"/>
    <row r="14023" ht="12"/>
    <row r="14024" ht="12"/>
    <row r="14025" ht="12"/>
    <row r="14026" ht="12"/>
    <row r="14027" ht="12"/>
    <row r="14028" ht="12"/>
    <row r="14029" ht="12"/>
    <row r="14030" ht="12"/>
    <row r="14031" ht="12"/>
    <row r="14032" ht="12"/>
    <row r="14033" ht="12"/>
    <row r="14034" ht="12"/>
    <row r="14035" ht="12"/>
    <row r="14036" ht="12"/>
    <row r="14037" ht="12"/>
    <row r="14038" ht="12"/>
    <row r="14039" ht="12"/>
    <row r="14040" ht="12"/>
    <row r="14041" ht="12"/>
    <row r="14042" ht="12"/>
    <row r="14043" ht="12"/>
    <row r="14044" ht="12"/>
    <row r="14045" ht="12"/>
    <row r="14046" ht="12"/>
    <row r="14047" ht="12"/>
    <row r="14048" ht="12"/>
    <row r="14049" ht="12"/>
    <row r="14050" ht="12"/>
    <row r="14051" ht="12"/>
    <row r="14052" ht="12"/>
    <row r="14053" ht="12"/>
    <row r="14054" ht="12"/>
    <row r="14055" ht="12"/>
    <row r="14056" ht="12"/>
    <row r="14057" ht="12"/>
    <row r="14058" ht="12"/>
    <row r="14059" ht="12"/>
    <row r="14060" ht="12"/>
    <row r="14061" ht="12"/>
    <row r="14062" ht="12"/>
    <row r="14063" ht="12"/>
    <row r="14064" ht="12"/>
    <row r="14065" ht="12"/>
    <row r="14066" ht="12"/>
    <row r="14067" ht="12"/>
    <row r="14068" ht="12"/>
    <row r="14069" ht="12"/>
    <row r="14070" ht="12"/>
    <row r="14071" ht="12"/>
    <row r="14072" ht="12"/>
    <row r="14073" ht="12"/>
    <row r="14074" ht="12"/>
    <row r="14075" ht="12"/>
    <row r="14076" ht="12"/>
    <row r="14077" ht="12"/>
    <row r="14078" ht="12"/>
    <row r="14079" ht="12"/>
    <row r="14080" ht="12"/>
    <row r="14081" ht="12"/>
    <row r="14082" ht="12"/>
    <row r="14083" ht="12"/>
    <row r="14084" ht="12"/>
    <row r="14085" ht="12"/>
    <row r="14086" ht="12"/>
    <row r="14087" ht="12"/>
    <row r="14088" ht="12"/>
    <row r="14089" ht="12"/>
    <row r="14090" ht="12"/>
    <row r="14091" ht="12"/>
    <row r="14092" ht="12"/>
    <row r="14093" ht="12"/>
    <row r="14094" ht="12"/>
    <row r="14095" ht="12"/>
    <row r="14096" ht="12"/>
    <row r="14097" ht="12"/>
    <row r="14098" ht="12"/>
    <row r="14099" ht="12"/>
    <row r="14100" ht="12"/>
    <row r="14101" ht="12"/>
    <row r="14102" ht="12"/>
    <row r="14103" ht="12"/>
    <row r="14104" ht="12"/>
    <row r="14105" ht="12"/>
    <row r="14106" ht="12"/>
    <row r="14107" ht="12"/>
    <row r="14108" ht="12"/>
    <row r="14109" ht="12"/>
    <row r="14110" ht="12"/>
    <row r="14111" ht="12"/>
    <row r="14112" ht="12"/>
    <row r="14113" ht="12"/>
    <row r="14114" ht="12"/>
    <row r="14115" ht="12"/>
    <row r="14116" ht="12"/>
    <row r="14117" ht="12"/>
    <row r="14118" ht="12"/>
    <row r="14119" ht="12"/>
    <row r="14120" ht="12"/>
    <row r="14121" ht="12"/>
    <row r="14122" ht="12"/>
    <row r="14123" ht="12"/>
    <row r="14124" ht="12"/>
    <row r="14125" ht="12"/>
    <row r="14126" ht="12"/>
    <row r="14127" ht="12"/>
    <row r="14128" ht="12"/>
    <row r="14129" ht="12"/>
    <row r="14130" ht="12"/>
    <row r="14131" ht="12"/>
    <row r="14132" ht="12"/>
    <row r="14133" ht="12"/>
    <row r="14134" ht="12"/>
    <row r="14135" ht="12"/>
    <row r="14136" ht="12"/>
    <row r="14137" ht="12"/>
    <row r="14138" ht="12"/>
    <row r="14139" ht="12"/>
    <row r="14140" ht="12"/>
    <row r="14141" ht="12"/>
    <row r="14142" ht="12"/>
    <row r="14143" ht="12"/>
    <row r="14144" ht="12"/>
    <row r="14145" ht="12"/>
    <row r="14146" ht="12"/>
    <row r="14147" ht="12"/>
    <row r="14148" ht="12"/>
    <row r="14149" ht="12"/>
    <row r="14150" ht="12"/>
    <row r="14151" ht="12"/>
    <row r="14152" ht="12"/>
    <row r="14153" ht="12"/>
    <row r="14154" ht="12"/>
    <row r="14155" ht="12"/>
    <row r="14156" ht="12"/>
    <row r="14157" ht="12"/>
    <row r="14158" ht="12"/>
    <row r="14159" ht="12"/>
    <row r="14160" ht="12"/>
    <row r="14161" ht="12"/>
    <row r="14162" ht="12"/>
    <row r="14163" ht="12"/>
    <row r="14164" ht="12"/>
    <row r="14165" ht="12"/>
    <row r="14166" ht="12"/>
    <row r="14167" ht="12"/>
    <row r="14168" ht="12"/>
    <row r="14169" ht="12"/>
    <row r="14170" ht="12"/>
    <row r="14171" ht="12"/>
    <row r="14172" ht="12"/>
    <row r="14173" ht="12"/>
    <row r="14174" ht="12"/>
    <row r="14175" ht="12"/>
    <row r="14176" ht="12"/>
    <row r="14177" ht="12"/>
    <row r="14178" ht="12"/>
    <row r="14179" ht="12"/>
    <row r="14180" ht="12"/>
    <row r="14181" ht="12"/>
    <row r="14182" ht="12"/>
    <row r="14183" ht="12"/>
    <row r="14184" ht="12"/>
    <row r="14185" ht="12"/>
    <row r="14186" ht="12"/>
    <row r="14187" ht="12"/>
    <row r="14188" ht="12"/>
    <row r="14189" ht="12"/>
    <row r="14190" ht="12"/>
    <row r="14191" ht="12"/>
    <row r="14192" ht="12"/>
    <row r="14193" ht="12"/>
    <row r="14194" ht="12"/>
    <row r="14195" ht="12"/>
    <row r="14196" ht="12"/>
    <row r="14197" ht="12"/>
    <row r="14198" ht="12"/>
    <row r="14199" ht="12"/>
    <row r="14200" ht="12"/>
    <row r="14201" ht="12"/>
    <row r="14202" ht="12"/>
    <row r="14203" ht="12"/>
    <row r="14204" ht="12"/>
    <row r="14205" ht="12"/>
    <row r="14206" ht="12"/>
    <row r="14207" ht="12"/>
    <row r="14208" ht="12"/>
    <row r="14209" ht="12"/>
    <row r="14210" ht="12"/>
    <row r="14211" ht="12"/>
    <row r="14212" ht="12"/>
    <row r="14213" ht="12"/>
    <row r="14214" ht="12"/>
    <row r="14215" ht="12"/>
    <row r="14216" ht="12"/>
    <row r="14217" ht="12"/>
    <row r="14218" ht="12"/>
    <row r="14219" ht="12"/>
    <row r="14220" ht="12"/>
    <row r="14221" ht="12"/>
    <row r="14222" ht="12"/>
    <row r="14223" ht="12"/>
    <row r="14224" ht="12"/>
    <row r="14225" ht="12"/>
    <row r="14226" ht="12"/>
    <row r="14227" ht="12"/>
    <row r="14228" ht="12"/>
    <row r="14229" ht="12"/>
    <row r="14230" ht="12"/>
    <row r="14231" ht="12"/>
    <row r="14232" ht="12"/>
    <row r="14233" ht="12"/>
    <row r="14234" ht="12"/>
    <row r="14235" ht="12"/>
    <row r="14236" ht="12"/>
    <row r="14237" ht="12"/>
    <row r="14238" ht="12"/>
    <row r="14239" ht="12"/>
    <row r="14240" ht="12"/>
    <row r="14241" ht="12"/>
    <row r="14242" ht="12"/>
    <row r="14243" ht="12"/>
    <row r="14244" ht="12"/>
    <row r="14245" ht="12"/>
    <row r="14246" ht="12"/>
    <row r="14247" ht="12"/>
    <row r="14248" ht="12"/>
    <row r="14249" ht="12"/>
    <row r="14250" ht="12"/>
    <row r="14251" ht="12"/>
    <row r="14252" ht="12"/>
    <row r="14253" ht="12"/>
    <row r="14254" ht="12"/>
    <row r="14255" ht="12"/>
    <row r="14256" ht="12"/>
    <row r="14257" ht="12"/>
    <row r="14258" ht="12"/>
    <row r="14259" ht="12"/>
    <row r="14260" ht="12"/>
    <row r="14261" ht="12"/>
    <row r="14262" ht="12"/>
    <row r="14263" ht="12"/>
    <row r="14264" ht="12"/>
    <row r="14265" ht="12"/>
    <row r="14266" ht="12"/>
    <row r="14267" ht="12"/>
    <row r="14268" ht="12"/>
    <row r="14269" ht="12"/>
    <row r="14270" ht="12"/>
    <row r="14271" ht="12"/>
    <row r="14272" ht="12"/>
    <row r="14273" ht="12"/>
    <row r="14274" ht="12"/>
    <row r="14275" ht="12"/>
    <row r="14276" ht="12"/>
    <row r="14277" ht="12"/>
    <row r="14278" ht="12"/>
    <row r="14279" ht="12"/>
    <row r="14280" ht="12"/>
    <row r="14281" ht="12"/>
    <row r="14282" ht="12"/>
    <row r="14283" ht="12"/>
    <row r="14284" ht="12"/>
    <row r="14285" ht="12"/>
    <row r="14286" ht="12"/>
    <row r="14287" ht="12"/>
    <row r="14288" ht="12"/>
    <row r="14289" ht="12"/>
    <row r="14290" ht="12"/>
    <row r="14291" ht="12"/>
    <row r="14292" ht="12"/>
    <row r="14293" ht="12"/>
    <row r="14294" ht="12"/>
    <row r="14295" ht="12"/>
    <row r="14296" ht="12"/>
    <row r="14297" ht="12"/>
    <row r="14298" ht="12"/>
    <row r="14299" ht="12"/>
    <row r="14300" ht="12"/>
    <row r="14301" ht="12"/>
    <row r="14302" ht="12"/>
    <row r="14303" ht="12"/>
    <row r="14304" ht="12"/>
    <row r="14305" ht="12"/>
    <row r="14306" ht="12"/>
    <row r="14307" ht="12"/>
    <row r="14308" ht="12"/>
    <row r="14309" ht="12"/>
    <row r="14310" ht="12"/>
    <row r="14311" ht="12"/>
    <row r="14312" ht="12"/>
    <row r="14313" ht="12"/>
    <row r="14314" ht="12"/>
    <row r="14315" ht="12"/>
    <row r="14316" ht="12"/>
    <row r="14317" ht="12"/>
    <row r="14318" ht="12"/>
    <row r="14319" ht="12"/>
    <row r="14320" ht="12"/>
    <row r="14321" ht="12"/>
    <row r="14322" ht="12"/>
    <row r="14323" ht="12"/>
    <row r="14324" ht="12"/>
    <row r="14325" ht="12"/>
    <row r="14326" ht="12"/>
    <row r="14327" ht="12"/>
    <row r="14328" ht="12"/>
    <row r="14329" ht="12"/>
    <row r="14330" ht="12"/>
    <row r="14331" ht="12"/>
    <row r="14332" ht="12"/>
    <row r="14333" ht="12"/>
    <row r="14334" ht="12"/>
    <row r="14335" ht="12"/>
    <row r="14336" ht="12"/>
    <row r="14337" ht="12"/>
    <row r="14338" ht="12"/>
    <row r="14339" ht="12"/>
    <row r="14340" ht="12"/>
    <row r="14341" ht="12"/>
    <row r="14342" ht="12"/>
    <row r="14343" ht="12"/>
    <row r="14344" ht="12"/>
    <row r="14345" ht="12"/>
    <row r="14346" ht="12"/>
    <row r="14347" ht="12"/>
    <row r="14348" ht="12"/>
    <row r="14349" ht="12"/>
    <row r="14350" ht="12"/>
    <row r="14351" ht="12"/>
    <row r="14352" ht="12"/>
    <row r="14353" ht="12"/>
    <row r="14354" ht="12"/>
    <row r="14355" ht="12"/>
    <row r="14356" ht="12"/>
    <row r="14357" ht="12"/>
    <row r="14358" ht="12"/>
    <row r="14359" ht="12"/>
    <row r="14360" ht="12"/>
    <row r="14361" ht="12"/>
    <row r="14362" ht="12"/>
    <row r="14363" ht="12"/>
    <row r="14364" ht="12"/>
    <row r="14365" ht="12"/>
    <row r="14366" ht="12"/>
    <row r="14367" ht="12"/>
    <row r="14368" ht="12"/>
    <row r="14369" ht="12"/>
    <row r="14370" ht="12"/>
    <row r="14371" ht="12"/>
    <row r="14372" ht="12"/>
    <row r="14373" ht="12"/>
    <row r="14374" ht="12"/>
    <row r="14375" ht="12"/>
    <row r="14376" ht="12"/>
    <row r="14377" ht="12"/>
    <row r="14378" ht="12"/>
    <row r="14379" ht="12"/>
    <row r="14380" ht="12"/>
    <row r="14381" ht="12"/>
    <row r="14382" ht="12"/>
    <row r="14383" ht="12"/>
    <row r="14384" ht="12"/>
    <row r="14385" ht="12"/>
    <row r="14386" ht="12"/>
    <row r="14387" ht="12"/>
    <row r="14388" ht="12"/>
    <row r="14389" ht="12"/>
    <row r="14390" ht="12"/>
    <row r="14391" ht="12"/>
    <row r="14392" ht="12"/>
    <row r="14393" ht="12"/>
    <row r="14394" ht="12"/>
    <row r="14395" ht="12"/>
    <row r="14396" ht="12"/>
    <row r="14397" ht="12"/>
    <row r="14398" ht="12"/>
    <row r="14399" ht="12"/>
    <row r="14400" ht="12"/>
    <row r="14401" ht="12"/>
    <row r="14402" ht="12"/>
    <row r="14403" ht="12"/>
    <row r="14404" ht="12"/>
    <row r="14405" ht="12"/>
    <row r="14406" ht="12"/>
    <row r="14407" ht="12"/>
    <row r="14408" ht="12"/>
    <row r="14409" ht="12"/>
    <row r="14410" ht="12"/>
    <row r="14411" ht="12"/>
    <row r="14412" ht="12"/>
    <row r="14413" ht="12"/>
    <row r="14414" ht="12"/>
    <row r="14415" ht="12"/>
    <row r="14416" ht="12"/>
    <row r="14417" ht="12"/>
    <row r="14418" ht="12"/>
    <row r="14419" ht="12"/>
    <row r="14420" ht="12"/>
    <row r="14421" ht="12"/>
    <row r="14422" ht="12"/>
    <row r="14423" ht="12"/>
    <row r="14424" ht="12"/>
    <row r="14425" ht="12"/>
    <row r="14426" ht="12"/>
    <row r="14427" ht="12"/>
    <row r="14428" ht="12"/>
    <row r="14429" ht="12"/>
    <row r="14430" ht="12"/>
    <row r="14431" ht="12"/>
    <row r="14432" ht="12"/>
    <row r="14433" ht="12"/>
    <row r="14434" ht="12"/>
    <row r="14435" ht="12"/>
    <row r="14436" ht="12"/>
    <row r="14437" ht="12"/>
    <row r="14438" ht="12"/>
    <row r="14439" ht="12"/>
    <row r="14440" ht="12"/>
    <row r="14441" ht="12"/>
    <row r="14442" ht="12"/>
    <row r="14443" ht="12"/>
    <row r="14444" ht="12"/>
    <row r="14445" ht="12"/>
    <row r="14446" ht="12"/>
    <row r="14447" ht="12"/>
    <row r="14448" ht="12"/>
    <row r="14449" ht="12"/>
    <row r="14450" ht="12"/>
    <row r="14451" ht="12"/>
    <row r="14452" ht="12"/>
    <row r="14453" ht="12"/>
    <row r="14454" ht="12"/>
    <row r="14455" ht="12"/>
    <row r="14456" ht="12"/>
    <row r="14457" ht="12"/>
    <row r="14458" ht="12"/>
    <row r="14459" ht="12"/>
    <row r="14460" ht="12"/>
    <row r="14461" ht="12"/>
    <row r="14462" ht="12"/>
    <row r="14463" ht="12"/>
    <row r="14464" ht="12"/>
    <row r="14465" ht="12"/>
    <row r="14466" ht="12"/>
    <row r="14467" ht="12"/>
    <row r="14468" ht="12"/>
    <row r="14469" ht="12"/>
    <row r="14470" ht="12"/>
    <row r="14471" ht="12"/>
    <row r="14472" ht="12"/>
    <row r="14473" ht="12"/>
    <row r="14474" ht="12"/>
    <row r="14475" ht="12"/>
    <row r="14476" ht="12"/>
    <row r="14477" ht="12"/>
    <row r="14478" ht="12"/>
    <row r="14479" ht="12"/>
    <row r="14480" ht="12"/>
    <row r="14481" ht="12"/>
    <row r="14482" ht="12"/>
    <row r="14483" ht="12"/>
    <row r="14484" ht="12"/>
    <row r="14485" ht="12"/>
    <row r="14486" ht="12"/>
    <row r="14487" ht="12"/>
    <row r="14488" ht="12"/>
    <row r="14489" ht="12"/>
    <row r="14490" ht="12"/>
    <row r="14491" ht="12"/>
    <row r="14492" ht="12"/>
    <row r="14493" ht="12"/>
    <row r="14494" ht="12"/>
    <row r="14495" ht="12"/>
    <row r="14496" ht="12"/>
    <row r="14497" ht="12"/>
    <row r="14498" ht="12"/>
    <row r="14499" ht="12"/>
    <row r="14500" ht="12"/>
    <row r="14501" ht="12"/>
    <row r="14502" ht="12"/>
    <row r="14503" ht="12"/>
    <row r="14504" ht="12"/>
    <row r="14505" ht="12"/>
    <row r="14506" ht="12"/>
    <row r="14507" ht="12"/>
    <row r="14508" ht="12"/>
    <row r="14509" ht="12"/>
    <row r="14510" ht="12"/>
    <row r="14511" ht="12"/>
    <row r="14512" ht="12"/>
    <row r="14513" ht="12"/>
    <row r="14514" ht="12"/>
    <row r="14515" ht="12"/>
    <row r="14516" ht="12"/>
    <row r="14517" ht="12"/>
    <row r="14518" ht="12"/>
    <row r="14519" ht="12"/>
    <row r="14520" ht="12"/>
    <row r="14521" ht="12"/>
    <row r="14522" ht="12"/>
    <row r="14523" ht="12"/>
    <row r="14524" ht="12"/>
    <row r="14525" ht="12"/>
    <row r="14526" ht="12"/>
    <row r="14527" ht="12"/>
    <row r="14528" ht="12"/>
    <row r="14529" ht="12"/>
    <row r="14530" ht="12"/>
    <row r="14531" ht="12"/>
    <row r="14532" ht="12"/>
    <row r="14533" ht="12"/>
    <row r="14534" ht="12"/>
    <row r="14535" ht="12"/>
    <row r="14536" ht="12"/>
    <row r="14537" ht="12"/>
    <row r="14538" ht="12"/>
    <row r="14539" ht="12"/>
    <row r="14540" ht="12"/>
    <row r="14541" ht="12"/>
    <row r="14542" ht="12"/>
    <row r="14543" ht="12"/>
    <row r="14544" ht="12"/>
    <row r="14545" ht="12"/>
    <row r="14546" ht="12"/>
    <row r="14547" ht="12"/>
    <row r="14548" ht="12"/>
    <row r="14549" ht="12"/>
    <row r="14550" ht="12"/>
    <row r="14551" ht="12"/>
    <row r="14552" ht="12"/>
    <row r="14553" ht="12"/>
    <row r="14554" ht="12"/>
    <row r="14555" ht="12"/>
    <row r="14556" ht="12"/>
    <row r="14557" ht="12"/>
    <row r="14558" ht="12"/>
    <row r="14559" ht="12"/>
    <row r="14560" ht="12"/>
    <row r="14561" ht="12"/>
    <row r="14562" ht="12"/>
    <row r="14563" ht="12"/>
    <row r="14564" ht="12"/>
    <row r="14565" ht="12"/>
    <row r="14566" ht="12"/>
    <row r="14567" ht="12"/>
    <row r="14568" ht="12"/>
    <row r="14569" ht="12"/>
    <row r="14570" ht="12"/>
    <row r="14571" ht="12"/>
    <row r="14572" ht="12"/>
    <row r="14573" ht="12"/>
    <row r="14574" ht="12"/>
    <row r="14575" ht="12"/>
    <row r="14576" ht="12"/>
    <row r="14577" ht="12"/>
    <row r="14578" ht="12"/>
    <row r="14579" ht="12"/>
    <row r="14580" ht="12"/>
    <row r="14581" ht="12"/>
    <row r="14582" ht="12"/>
    <row r="14583" ht="12"/>
    <row r="14584" ht="12"/>
    <row r="14585" ht="12"/>
    <row r="14586" ht="12"/>
    <row r="14587" ht="12"/>
    <row r="14588" ht="12"/>
    <row r="14589" ht="12"/>
    <row r="14590" ht="12"/>
    <row r="14591" ht="12"/>
    <row r="14592" ht="12"/>
    <row r="14593" ht="12"/>
    <row r="14594" ht="12"/>
    <row r="14595" ht="12"/>
    <row r="14596" ht="12"/>
    <row r="14597" ht="12"/>
    <row r="14598" ht="12"/>
    <row r="14599" ht="12"/>
    <row r="14600" ht="12"/>
    <row r="14601" ht="12"/>
    <row r="14602" ht="12"/>
    <row r="14603" ht="12"/>
    <row r="14604" ht="12"/>
    <row r="14605" ht="12"/>
    <row r="14606" ht="12"/>
    <row r="14607" ht="12"/>
    <row r="14608" ht="12"/>
    <row r="14609" ht="12"/>
    <row r="14610" ht="12"/>
    <row r="14611" ht="12"/>
    <row r="14612" ht="12"/>
    <row r="14613" ht="12"/>
    <row r="14614" ht="12"/>
    <row r="14615" ht="12"/>
    <row r="14616" ht="12"/>
    <row r="14617" ht="12"/>
    <row r="14618" ht="12"/>
    <row r="14619" ht="12"/>
    <row r="14620" ht="12"/>
    <row r="14621" ht="12"/>
    <row r="14622" ht="12"/>
    <row r="14623" ht="12"/>
    <row r="14624" ht="12"/>
    <row r="14625" ht="12"/>
    <row r="14626" ht="12"/>
    <row r="14627" ht="12"/>
    <row r="14628" ht="12"/>
    <row r="14629" ht="12"/>
    <row r="14630" ht="12"/>
    <row r="14631" ht="12"/>
    <row r="14632" ht="12"/>
    <row r="14633" ht="12"/>
    <row r="14634" ht="12"/>
    <row r="14635" ht="12"/>
    <row r="14636" ht="12"/>
    <row r="14637" ht="12"/>
    <row r="14638" ht="12"/>
    <row r="14639" ht="12"/>
    <row r="14640" ht="12"/>
    <row r="14641" ht="12"/>
    <row r="14642" ht="12"/>
    <row r="14643" ht="12"/>
    <row r="14644" ht="12"/>
    <row r="14645" ht="12"/>
    <row r="14646" ht="12"/>
    <row r="14647" ht="12"/>
    <row r="14648" ht="12"/>
    <row r="14649" ht="12"/>
    <row r="14650" ht="12"/>
    <row r="14651" ht="12"/>
    <row r="14652" ht="12"/>
    <row r="14653" ht="12"/>
    <row r="14654" ht="12"/>
    <row r="14655" ht="12"/>
    <row r="14656" ht="12"/>
    <row r="14657" ht="12"/>
    <row r="14658" ht="12"/>
    <row r="14659" ht="12"/>
    <row r="14660" ht="12"/>
    <row r="14661" ht="12"/>
    <row r="14662" ht="12"/>
    <row r="14663" ht="12"/>
    <row r="14664" ht="12"/>
    <row r="14665" ht="12"/>
    <row r="14666" ht="12"/>
    <row r="14667" ht="12"/>
    <row r="14668" ht="12"/>
    <row r="14669" ht="12"/>
    <row r="14670" ht="12"/>
    <row r="14671" ht="12"/>
    <row r="14672" ht="12"/>
    <row r="14673" ht="12"/>
    <row r="14674" ht="12"/>
    <row r="14675" ht="12"/>
    <row r="14676" ht="12"/>
    <row r="14677" ht="12"/>
    <row r="14678" ht="12"/>
    <row r="14679" ht="12"/>
    <row r="14680" ht="12"/>
    <row r="14681" ht="12"/>
    <row r="14682" ht="12"/>
    <row r="14683" ht="12"/>
    <row r="14684" ht="12"/>
    <row r="14685" ht="12"/>
    <row r="14686" ht="12"/>
    <row r="14687" ht="12"/>
    <row r="14688" ht="12"/>
    <row r="14689" ht="12"/>
    <row r="14690" ht="12"/>
    <row r="14691" ht="12"/>
    <row r="14692" ht="12"/>
    <row r="14693" ht="12"/>
    <row r="14694" ht="12"/>
    <row r="14695" ht="12"/>
    <row r="14696" ht="12"/>
    <row r="14697" ht="12"/>
    <row r="14698" ht="12"/>
    <row r="14699" ht="12"/>
    <row r="14700" ht="12"/>
    <row r="14701" ht="12"/>
    <row r="14702" ht="12"/>
    <row r="14703" ht="12"/>
    <row r="14704" ht="12"/>
    <row r="14705" ht="12"/>
    <row r="14706" ht="12"/>
    <row r="14707" ht="12"/>
    <row r="14708" ht="12"/>
    <row r="14709" ht="12"/>
    <row r="14710" ht="12"/>
    <row r="14711" ht="12"/>
    <row r="14712" ht="12"/>
    <row r="14713" ht="12"/>
    <row r="14714" ht="12"/>
    <row r="14715" ht="12"/>
    <row r="14716" ht="12"/>
    <row r="14717" ht="12"/>
    <row r="14718" ht="12"/>
    <row r="14719" ht="12"/>
    <row r="14720" ht="12"/>
    <row r="14721" ht="12"/>
    <row r="14722" ht="12"/>
    <row r="14723" ht="12"/>
    <row r="14724" ht="12"/>
    <row r="14725" ht="12"/>
    <row r="14726" ht="12"/>
    <row r="14727" ht="12"/>
    <row r="14728" ht="12"/>
    <row r="14729" ht="12"/>
    <row r="14730" ht="12"/>
    <row r="14731" ht="12"/>
    <row r="14732" ht="12"/>
    <row r="14733" ht="12"/>
    <row r="14734" ht="12"/>
    <row r="14735" ht="12"/>
    <row r="14736" ht="12"/>
    <row r="14737" ht="12"/>
    <row r="14738" ht="12"/>
    <row r="14739" ht="12"/>
    <row r="14740" ht="12"/>
    <row r="14741" ht="12"/>
    <row r="14742" ht="12"/>
    <row r="14743" ht="12"/>
    <row r="14744" ht="12"/>
    <row r="14745" ht="12"/>
    <row r="14746" ht="12"/>
    <row r="14747" ht="12"/>
    <row r="14748" ht="12"/>
    <row r="14749" ht="12"/>
    <row r="14750" ht="12"/>
    <row r="14751" ht="12"/>
    <row r="14752" ht="12"/>
    <row r="14753" ht="12"/>
    <row r="14754" ht="12"/>
    <row r="14755" ht="12"/>
    <row r="14756" ht="12"/>
    <row r="14757" ht="12"/>
    <row r="14758" ht="12"/>
    <row r="14759" ht="12"/>
    <row r="14760" ht="12"/>
    <row r="14761" ht="12"/>
    <row r="14762" ht="12"/>
    <row r="14763" ht="12"/>
    <row r="14764" ht="12"/>
    <row r="14765" ht="12"/>
    <row r="14766" ht="12"/>
    <row r="14767" ht="12"/>
    <row r="14768" ht="12"/>
    <row r="14769" ht="12"/>
    <row r="14770" ht="12"/>
    <row r="14771" ht="12"/>
    <row r="14772" ht="12"/>
    <row r="14773" ht="12"/>
    <row r="14774" ht="12"/>
    <row r="14775" ht="12"/>
    <row r="14776" ht="12"/>
    <row r="14777" ht="12"/>
    <row r="14778" ht="12"/>
    <row r="14779" ht="12"/>
    <row r="14780" ht="12"/>
    <row r="14781" ht="12"/>
    <row r="14782" ht="12"/>
    <row r="14783" ht="12"/>
    <row r="14784" ht="12"/>
    <row r="14785" ht="12"/>
    <row r="14786" ht="12"/>
    <row r="14787" ht="12"/>
    <row r="14788" ht="12"/>
    <row r="14789" ht="12"/>
    <row r="14790" ht="12"/>
    <row r="14791" ht="12"/>
    <row r="14792" ht="12"/>
    <row r="14793" ht="12"/>
    <row r="14794" ht="12"/>
    <row r="14795" ht="12"/>
    <row r="14796" ht="12"/>
    <row r="14797" ht="12"/>
    <row r="14798" ht="12"/>
    <row r="14799" ht="12"/>
    <row r="14800" ht="12"/>
    <row r="14801" ht="12"/>
    <row r="14802" ht="12"/>
    <row r="14803" ht="12"/>
    <row r="14804" ht="12"/>
    <row r="14805" ht="12"/>
    <row r="14806" ht="12"/>
    <row r="14807" ht="12"/>
    <row r="14808" ht="12"/>
    <row r="14809" ht="12"/>
    <row r="14810" ht="12"/>
    <row r="14811" ht="12"/>
    <row r="14812" ht="12"/>
    <row r="14813" ht="12"/>
    <row r="14814" ht="12"/>
    <row r="14815" ht="12"/>
    <row r="14816" ht="12"/>
    <row r="14817" ht="12"/>
    <row r="14818" ht="12"/>
    <row r="14819" ht="12"/>
    <row r="14820" ht="12"/>
    <row r="14821" ht="12"/>
    <row r="14822" ht="12"/>
    <row r="14823" ht="12"/>
    <row r="14824" ht="12"/>
    <row r="14825" ht="12"/>
    <row r="14826" ht="12"/>
    <row r="14827" ht="12"/>
    <row r="14828" ht="12"/>
    <row r="14829" ht="12"/>
    <row r="14830" ht="12"/>
    <row r="14831" ht="12"/>
    <row r="14832" ht="12"/>
    <row r="14833" ht="12"/>
    <row r="14834" ht="12"/>
    <row r="14835" ht="12"/>
    <row r="14836" ht="12"/>
    <row r="14837" ht="12"/>
    <row r="14838" ht="12"/>
    <row r="14839" ht="12"/>
    <row r="14840" ht="12"/>
    <row r="14841" ht="12"/>
    <row r="14842" ht="12"/>
    <row r="14843" ht="12"/>
    <row r="14844" ht="12"/>
    <row r="14845" ht="12"/>
    <row r="14846" ht="12"/>
    <row r="14847" ht="12"/>
    <row r="14848" ht="12"/>
    <row r="14849" ht="12"/>
    <row r="14850" ht="12"/>
    <row r="14851" ht="12"/>
    <row r="14852" ht="12"/>
    <row r="14853" ht="12"/>
    <row r="14854" ht="12"/>
    <row r="14855" ht="12"/>
    <row r="14856" ht="12"/>
    <row r="14857" ht="12"/>
    <row r="14858" ht="12"/>
    <row r="14859" ht="12"/>
    <row r="14860" ht="12"/>
    <row r="14861" ht="12"/>
    <row r="14862" ht="12"/>
    <row r="14863" ht="12"/>
    <row r="14864" ht="12"/>
    <row r="14865" ht="12"/>
    <row r="14866" ht="12"/>
    <row r="14867" ht="12"/>
    <row r="14868" ht="12"/>
    <row r="14869" ht="12"/>
    <row r="14870" ht="12"/>
    <row r="14871" ht="12"/>
    <row r="14872" ht="12"/>
    <row r="14873" ht="12"/>
    <row r="14874" ht="12"/>
    <row r="14875" ht="12"/>
    <row r="14876" ht="12"/>
    <row r="14877" ht="12"/>
    <row r="14878" ht="12"/>
    <row r="14879" ht="12"/>
    <row r="14880" ht="12"/>
    <row r="14881" ht="12"/>
    <row r="14882" ht="12"/>
    <row r="14883" ht="12"/>
    <row r="14884" ht="12"/>
    <row r="14885" ht="12"/>
    <row r="14886" ht="12"/>
    <row r="14887" ht="12"/>
    <row r="14888" ht="12"/>
    <row r="14889" ht="12"/>
    <row r="14890" ht="12"/>
    <row r="14891" ht="12"/>
    <row r="14892" ht="12"/>
    <row r="14893" ht="12"/>
    <row r="14894" ht="12"/>
    <row r="14895" ht="12"/>
    <row r="14896" ht="12"/>
    <row r="14897" ht="12"/>
    <row r="14898" ht="12"/>
    <row r="14899" ht="12"/>
    <row r="14900" ht="12"/>
    <row r="14901" ht="12"/>
    <row r="14902" ht="12"/>
    <row r="14903" ht="12"/>
    <row r="14904" ht="12"/>
    <row r="14905" ht="12"/>
    <row r="14906" ht="12"/>
    <row r="14907" ht="12"/>
    <row r="14908" ht="12"/>
    <row r="14909" ht="12"/>
    <row r="14910" ht="12"/>
    <row r="14911" ht="12"/>
    <row r="14912" ht="12"/>
    <row r="14913" ht="12"/>
    <row r="14914" ht="12"/>
    <row r="14915" ht="12"/>
    <row r="14916" ht="12"/>
    <row r="14917" ht="12"/>
    <row r="14918" ht="12"/>
    <row r="14919" ht="12"/>
    <row r="14920" ht="12"/>
    <row r="14921" ht="12"/>
    <row r="14922" ht="12"/>
    <row r="14923" ht="12"/>
    <row r="14924" ht="12"/>
    <row r="14925" ht="12"/>
    <row r="14926" ht="12"/>
    <row r="14927" ht="12"/>
    <row r="14928" ht="12"/>
    <row r="14929" ht="12"/>
    <row r="14930" ht="12"/>
    <row r="14931" ht="12"/>
    <row r="14932" ht="12"/>
    <row r="14933" ht="12"/>
    <row r="14934" ht="12"/>
    <row r="14935" ht="12"/>
    <row r="14936" ht="12"/>
    <row r="14937" ht="12"/>
    <row r="14938" ht="12"/>
    <row r="14939" ht="12"/>
    <row r="14940" ht="12"/>
    <row r="14941" ht="12"/>
    <row r="14942" ht="12"/>
    <row r="14943" ht="12"/>
    <row r="14944" ht="12"/>
    <row r="14945" ht="12"/>
    <row r="14946" ht="12"/>
    <row r="14947" ht="12"/>
    <row r="14948" ht="12"/>
    <row r="14949" ht="12"/>
    <row r="14950" ht="12"/>
    <row r="14951" ht="12"/>
    <row r="14952" ht="12"/>
    <row r="14953" ht="12"/>
    <row r="14954" ht="12"/>
    <row r="14955" ht="12"/>
    <row r="14956" ht="12"/>
    <row r="14957" ht="12"/>
    <row r="14958" ht="12"/>
    <row r="14959" ht="12"/>
    <row r="14960" ht="12"/>
    <row r="14961" ht="12"/>
    <row r="14962" ht="12"/>
    <row r="14963" ht="12"/>
    <row r="14964" ht="12"/>
    <row r="14965" ht="12"/>
    <row r="14966" ht="12"/>
    <row r="14967" ht="12"/>
    <row r="14968" ht="12"/>
    <row r="14969" ht="12"/>
    <row r="14970" ht="12"/>
    <row r="14971" ht="12"/>
    <row r="14972" ht="12"/>
    <row r="14973" ht="12"/>
    <row r="14974" ht="12"/>
    <row r="14975" ht="12"/>
    <row r="14976" ht="12"/>
    <row r="14977" ht="12"/>
    <row r="14978" ht="12"/>
    <row r="14979" ht="12"/>
    <row r="14980" ht="12"/>
    <row r="14981" ht="12"/>
    <row r="14982" ht="12"/>
    <row r="14983" ht="12"/>
    <row r="14984" ht="12"/>
    <row r="14985" ht="12"/>
    <row r="14986" ht="12"/>
    <row r="14987" ht="12"/>
    <row r="14988" ht="12"/>
    <row r="14989" ht="12"/>
    <row r="14990" ht="12"/>
    <row r="14991" ht="12"/>
    <row r="14992" ht="12"/>
    <row r="14993" ht="12"/>
    <row r="14994" ht="12"/>
    <row r="14995" ht="12"/>
    <row r="14996" ht="12"/>
    <row r="14997" ht="12"/>
    <row r="14998" ht="12"/>
    <row r="14999" ht="12"/>
    <row r="15000" ht="12"/>
    <row r="15001" ht="12"/>
    <row r="15002" ht="12"/>
    <row r="15003" ht="12"/>
    <row r="15004" ht="12"/>
    <row r="15005" ht="12"/>
    <row r="15006" ht="12"/>
    <row r="15007" ht="12"/>
    <row r="15008" ht="12"/>
    <row r="15009" ht="12"/>
    <row r="15010" ht="12"/>
    <row r="15011" ht="12"/>
    <row r="15012" ht="12"/>
    <row r="15013" ht="12"/>
    <row r="15014" ht="12"/>
    <row r="15015" ht="12"/>
    <row r="15016" ht="12"/>
    <row r="15017" ht="12"/>
    <row r="15018" ht="12"/>
    <row r="15019" ht="12"/>
    <row r="15020" ht="12"/>
    <row r="15021" ht="12"/>
    <row r="15022" ht="12"/>
    <row r="15023" ht="12"/>
    <row r="15024" ht="12"/>
    <row r="15025" ht="12"/>
    <row r="15026" ht="12"/>
    <row r="15027" ht="12"/>
    <row r="15028" ht="12"/>
    <row r="15029" ht="12"/>
    <row r="15030" ht="12"/>
    <row r="15031" ht="12"/>
    <row r="15032" ht="12"/>
    <row r="15033" ht="12"/>
    <row r="15034" ht="12"/>
    <row r="15035" ht="12"/>
    <row r="15036" ht="12"/>
    <row r="15037" ht="12"/>
    <row r="15038" ht="12"/>
    <row r="15039" ht="12"/>
    <row r="15040" ht="12"/>
    <row r="15041" ht="12"/>
    <row r="15042" ht="12"/>
    <row r="15043" ht="12"/>
    <row r="15044" ht="12"/>
    <row r="15045" ht="12"/>
    <row r="15046" ht="12"/>
    <row r="15047" ht="12"/>
    <row r="15048" ht="12"/>
    <row r="15049" ht="12"/>
    <row r="15050" ht="12"/>
    <row r="15051" ht="12"/>
    <row r="15052" ht="12"/>
    <row r="15053" ht="12"/>
    <row r="15054" ht="12"/>
    <row r="15055" ht="12"/>
    <row r="15056" ht="12"/>
    <row r="15057" ht="12"/>
    <row r="15058" ht="12"/>
    <row r="15059" ht="12"/>
    <row r="15060" ht="12"/>
    <row r="15061" ht="12"/>
    <row r="15062" ht="12"/>
    <row r="15063" ht="12"/>
    <row r="15064" ht="12"/>
    <row r="15065" ht="12"/>
    <row r="15066" ht="12"/>
    <row r="15067" ht="12"/>
    <row r="15068" ht="12"/>
    <row r="15069" ht="12"/>
    <row r="15070" ht="12"/>
    <row r="15071" ht="12"/>
    <row r="15072" ht="12"/>
    <row r="15073" ht="12"/>
    <row r="15074" ht="12"/>
    <row r="15075" ht="12"/>
    <row r="15076" ht="12"/>
  </sheetData>
  <sheetProtection/>
  <printOptions/>
  <pageMargins left="0.7086614173228347" right="0.7086614173228347" top="0.7480314960629921" bottom="0.7480314960629921" header="0.31496062992125984" footer="0.31496062992125984"/>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多边基金2024-2026年综合业务计划 (part II)</dc:title>
  <dc:subject/>
  <dc:creator>Anthony Phung</dc:creator>
  <cp:keywords/>
  <dc:description/>
  <cp:lastModifiedBy>Ngoc Thuy Duong</cp:lastModifiedBy>
  <cp:lastPrinted>2021-09-26T16:21:28Z</cp:lastPrinted>
  <dcterms:created xsi:type="dcterms:W3CDTF">2011-12-21T16:38:38Z</dcterms:created>
  <dcterms:modified xsi:type="dcterms:W3CDTF">2023-11-13T00:51:35Z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Laura Duong</vt:lpwstr>
  </property>
  <property fmtid="{D5CDD505-2E9C-101B-9397-08002B2CF9AE}" pid="3" name="Order">
    <vt:lpwstr>7336200.00000000</vt:lpwstr>
  </property>
  <property fmtid="{D5CDD505-2E9C-101B-9397-08002B2CF9AE}" pid="4" name="display_urn:schemas-microsoft-com:office:office#Author">
    <vt:lpwstr>Laura Duong</vt:lpwstr>
  </property>
  <property fmtid="{D5CDD505-2E9C-101B-9397-08002B2CF9AE}" pid="5" name="TaxCatchAll">
    <vt:lpwstr/>
  </property>
  <property fmtid="{D5CDD505-2E9C-101B-9397-08002B2CF9AE}" pid="6" name="lcf76f155ced4ddcb4097134ff3c332f">
    <vt:lpwstr/>
  </property>
  <property fmtid="{D5CDD505-2E9C-101B-9397-08002B2CF9AE}" pid="7" name="DocumentType">
    <vt:lpwstr>Pre-session</vt:lpwstr>
  </property>
  <property fmtid="{D5CDD505-2E9C-101B-9397-08002B2CF9AE}" pid="8" name="Part I: Online/Part II: In Person">
    <vt:lpwstr>Part I</vt:lpwstr>
  </property>
  <property fmtid="{D5CDD505-2E9C-101B-9397-08002B2CF9AE}" pid="9" name="ContentType">
    <vt:lpwstr>Document</vt:lpwstr>
  </property>
  <property fmtid="{D5CDD505-2E9C-101B-9397-08002B2CF9AE}" pid="10" name="Document Number">
    <vt:lpwstr>UNEP/OzL.Pro/ExCom/93/25</vt:lpwstr>
  </property>
</Properties>
</file>